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4.1 - Zdravotně techn..." sheetId="2" r:id="rId2"/>
    <sheet name="VRN-01 - Vedlejší rozpočt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'D.1.4.1 - Zdravotně techn...'!$C$126:$K$442</definedName>
    <definedName name="_xlnm.Print_Area" localSheetId="1">'D.1.4.1 - Zdravotně techn...'!$C$4:$J$76,'D.1.4.1 - Zdravotně techn...'!$C$82:$J$108,'D.1.4.1 - Zdravotně techn...'!$C$114:$K$442</definedName>
    <definedName name="_xlnm.Print_Titles" localSheetId="1">'D.1.4.1 - Zdravotně techn...'!$126:$126</definedName>
    <definedName name="_xlnm._FilterDatabase" localSheetId="2" hidden="1">'VRN-01 - Vedlejší rozpočt...'!$C$119:$K$131</definedName>
    <definedName name="_xlnm.Print_Area" localSheetId="2">'VRN-01 - Vedlejší rozpočt...'!$C$4:$J$76,'VRN-01 - Vedlejší rozpočt...'!$C$82:$J$101,'VRN-01 - Vedlejší rozpočt...'!$C$107:$K$131</definedName>
    <definedName name="_xlnm.Print_Titles" localSheetId="2">'VRN-01 - Vedlejší rozpočt...'!$119:$119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130"/>
  <c r="BH130"/>
  <c r="BG130"/>
  <c r="BF130"/>
  <c r="T130"/>
  <c r="T129"/>
  <c r="R130"/>
  <c r="R129"/>
  <c r="P130"/>
  <c r="P129"/>
  <c r="BK130"/>
  <c r="BK129"/>
  <c r="J129"/>
  <c r="J130"/>
  <c r="BE130"/>
  <c r="J10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T124"/>
  <c r="R125"/>
  <c r="R124"/>
  <c r="P125"/>
  <c r="P124"/>
  <c r="BK125"/>
  <c r="BK124"/>
  <c r="J124"/>
  <c r="J125"/>
  <c r="BE125"/>
  <c r="J99"/>
  <c r="BI123"/>
  <c r="F37"/>
  <c i="1" r="BD96"/>
  <c i="3" r="BH123"/>
  <c r="F36"/>
  <c i="1" r="BC96"/>
  <c i="3" r="BG123"/>
  <c r="F35"/>
  <c i="1" r="BB96"/>
  <c i="3" r="BF123"/>
  <c r="J34"/>
  <c i="1" r="AW96"/>
  <c i="3" r="F34"/>
  <c i="1" r="BA96"/>
  <c i="3" r="T123"/>
  <c r="T122"/>
  <c r="T121"/>
  <c r="T120"/>
  <c r="R123"/>
  <c r="R122"/>
  <c r="R121"/>
  <c r="R120"/>
  <c r="P123"/>
  <c r="P122"/>
  <c r="P121"/>
  <c r="P120"/>
  <c i="1" r="AU96"/>
  <c i="3" r="BK123"/>
  <c r="BK122"/>
  <c r="J122"/>
  <c r="BK121"/>
  <c r="J121"/>
  <c r="BK120"/>
  <c r="J120"/>
  <c r="J96"/>
  <c r="J30"/>
  <c i="1" r="AG96"/>
  <c i="3" r="J123"/>
  <c r="BE123"/>
  <c r="J33"/>
  <c i="1" r="AV96"/>
  <c i="3" r="F33"/>
  <c i="1" r="AZ96"/>
  <c i="3" r="J98"/>
  <c r="J97"/>
  <c r="J117"/>
  <c r="J116"/>
  <c r="F116"/>
  <c r="F114"/>
  <c r="E112"/>
  <c r="J92"/>
  <c r="J91"/>
  <c r="F91"/>
  <c r="F89"/>
  <c r="E87"/>
  <c r="J39"/>
  <c r="J18"/>
  <c r="E18"/>
  <c r="F117"/>
  <c r="F92"/>
  <c r="J17"/>
  <c r="J12"/>
  <c r="J114"/>
  <c r="J89"/>
  <c r="E7"/>
  <c r="E110"/>
  <c r="E85"/>
  <c i="2" r="J37"/>
  <c r="J36"/>
  <c i="1" r="AY95"/>
  <c i="2" r="J35"/>
  <c i="1" r="AX95"/>
  <c i="2" r="BI442"/>
  <c r="BH442"/>
  <c r="BG442"/>
  <c r="BF442"/>
  <c r="T442"/>
  <c r="R442"/>
  <c r="P442"/>
  <c r="BK442"/>
  <c r="J442"/>
  <c r="BE442"/>
  <c r="BI441"/>
  <c r="BH441"/>
  <c r="BG441"/>
  <c r="BF441"/>
  <c r="T441"/>
  <c r="R441"/>
  <c r="P441"/>
  <c r="BK441"/>
  <c r="J441"/>
  <c r="BE441"/>
  <c r="BI438"/>
  <c r="BH438"/>
  <c r="BG438"/>
  <c r="BF438"/>
  <c r="T438"/>
  <c r="R438"/>
  <c r="P438"/>
  <c r="BK438"/>
  <c r="J438"/>
  <c r="BE438"/>
  <c r="BI437"/>
  <c r="BH437"/>
  <c r="BG437"/>
  <c r="BF437"/>
  <c r="T437"/>
  <c r="R437"/>
  <c r="P437"/>
  <c r="BK437"/>
  <c r="J437"/>
  <c r="BE437"/>
  <c r="BI434"/>
  <c r="BH434"/>
  <c r="BG434"/>
  <c r="BF434"/>
  <c r="T434"/>
  <c r="R434"/>
  <c r="P434"/>
  <c r="BK434"/>
  <c r="J434"/>
  <c r="BE434"/>
  <c r="BI431"/>
  <c r="BH431"/>
  <c r="BG431"/>
  <c r="BF431"/>
  <c r="T431"/>
  <c r="R431"/>
  <c r="P431"/>
  <c r="BK431"/>
  <c r="J431"/>
  <c r="BE431"/>
  <c r="BI430"/>
  <c r="BH430"/>
  <c r="BG430"/>
  <c r="BF430"/>
  <c r="T430"/>
  <c r="R430"/>
  <c r="P430"/>
  <c r="BK430"/>
  <c r="J430"/>
  <c r="BE430"/>
  <c r="BI427"/>
  <c r="BH427"/>
  <c r="BG427"/>
  <c r="BF427"/>
  <c r="T427"/>
  <c r="R427"/>
  <c r="P427"/>
  <c r="BK427"/>
  <c r="J427"/>
  <c r="BE427"/>
  <c r="BI424"/>
  <c r="BH424"/>
  <c r="BG424"/>
  <c r="BF424"/>
  <c r="T424"/>
  <c r="R424"/>
  <c r="P424"/>
  <c r="BK424"/>
  <c r="J424"/>
  <c r="BE424"/>
  <c r="BI423"/>
  <c r="BH423"/>
  <c r="BG423"/>
  <c r="BF423"/>
  <c r="T423"/>
  <c r="T422"/>
  <c r="R423"/>
  <c r="R422"/>
  <c r="P423"/>
  <c r="P422"/>
  <c r="BK423"/>
  <c r="BK422"/>
  <c r="J422"/>
  <c r="J423"/>
  <c r="BE423"/>
  <c r="J107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9"/>
  <c r="BH419"/>
  <c r="BG419"/>
  <c r="BF419"/>
  <c r="T419"/>
  <c r="R419"/>
  <c r="P419"/>
  <c r="BK419"/>
  <c r="J419"/>
  <c r="BE419"/>
  <c r="BI418"/>
  <c r="BH418"/>
  <c r="BG418"/>
  <c r="BF418"/>
  <c r="T418"/>
  <c r="R418"/>
  <c r="P418"/>
  <c r="BK418"/>
  <c r="J418"/>
  <c r="BE418"/>
  <c r="BI417"/>
  <c r="BH417"/>
  <c r="BG417"/>
  <c r="BF417"/>
  <c r="T417"/>
  <c r="R417"/>
  <c r="P417"/>
  <c r="BK417"/>
  <c r="J417"/>
  <c r="BE417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13"/>
  <c r="BH413"/>
  <c r="BG413"/>
  <c r="BF413"/>
  <c r="T413"/>
  <c r="R413"/>
  <c r="P413"/>
  <c r="BK413"/>
  <c r="J413"/>
  <c r="BE413"/>
  <c r="BI412"/>
  <c r="BH412"/>
  <c r="BG412"/>
  <c r="BF412"/>
  <c r="T412"/>
  <c r="R412"/>
  <c r="P412"/>
  <c r="BK412"/>
  <c r="J412"/>
  <c r="BE412"/>
  <c r="BI410"/>
  <c r="BH410"/>
  <c r="BG410"/>
  <c r="BF410"/>
  <c r="T410"/>
  <c r="R410"/>
  <c r="P410"/>
  <c r="BK410"/>
  <c r="J410"/>
  <c r="BE410"/>
  <c r="BI408"/>
  <c r="BH408"/>
  <c r="BG408"/>
  <c r="BF408"/>
  <c r="T408"/>
  <c r="R408"/>
  <c r="P408"/>
  <c r="BK408"/>
  <c r="J408"/>
  <c r="BE408"/>
  <c r="BI407"/>
  <c r="BH407"/>
  <c r="BG407"/>
  <c r="BF407"/>
  <c r="T407"/>
  <c r="R407"/>
  <c r="P407"/>
  <c r="BK407"/>
  <c r="J407"/>
  <c r="BE407"/>
  <c r="BI405"/>
  <c r="BH405"/>
  <c r="BG405"/>
  <c r="BF405"/>
  <c r="T405"/>
  <c r="R405"/>
  <c r="P405"/>
  <c r="BK405"/>
  <c r="J405"/>
  <c r="BE405"/>
  <c r="BI404"/>
  <c r="BH404"/>
  <c r="BG404"/>
  <c r="BF404"/>
  <c r="T404"/>
  <c r="R404"/>
  <c r="P404"/>
  <c r="BK404"/>
  <c r="J404"/>
  <c r="BE404"/>
  <c r="BI403"/>
  <c r="BH403"/>
  <c r="BG403"/>
  <c r="BF403"/>
  <c r="T403"/>
  <c r="R403"/>
  <c r="P403"/>
  <c r="BK403"/>
  <c r="J403"/>
  <c r="BE403"/>
  <c r="BI402"/>
  <c r="BH402"/>
  <c r="BG402"/>
  <c r="BF402"/>
  <c r="T402"/>
  <c r="R402"/>
  <c r="P402"/>
  <c r="BK402"/>
  <c r="J402"/>
  <c r="BE402"/>
  <c r="BI401"/>
  <c r="BH401"/>
  <c r="BG401"/>
  <c r="BF401"/>
  <c r="T401"/>
  <c r="R401"/>
  <c r="P401"/>
  <c r="BK401"/>
  <c r="J401"/>
  <c r="BE401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3"/>
  <c r="BH393"/>
  <c r="BG393"/>
  <c r="BF393"/>
  <c r="T393"/>
  <c r="R393"/>
  <c r="P393"/>
  <c r="BK393"/>
  <c r="J393"/>
  <c r="BE393"/>
  <c r="BI392"/>
  <c r="BH392"/>
  <c r="BG392"/>
  <c r="BF392"/>
  <c r="T392"/>
  <c r="R392"/>
  <c r="P392"/>
  <c r="BK392"/>
  <c r="J392"/>
  <c r="BE392"/>
  <c r="BI391"/>
  <c r="BH391"/>
  <c r="BG391"/>
  <c r="BF391"/>
  <c r="T391"/>
  <c r="R391"/>
  <c r="P391"/>
  <c r="BK391"/>
  <c r="J391"/>
  <c r="BE391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7"/>
  <c r="BH387"/>
  <c r="BG387"/>
  <c r="BF387"/>
  <c r="T387"/>
  <c r="R387"/>
  <c r="P387"/>
  <c r="BK387"/>
  <c r="J387"/>
  <c r="BE387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6"/>
  <c r="BH376"/>
  <c r="BG376"/>
  <c r="BF376"/>
  <c r="T376"/>
  <c r="R376"/>
  <c r="P376"/>
  <c r="BK376"/>
  <c r="J376"/>
  <c r="BE376"/>
  <c r="BI375"/>
  <c r="BH375"/>
  <c r="BG375"/>
  <c r="BF375"/>
  <c r="T375"/>
  <c r="R375"/>
  <c r="P375"/>
  <c r="BK375"/>
  <c r="J375"/>
  <c r="BE375"/>
  <c r="BI374"/>
  <c r="BH374"/>
  <c r="BG374"/>
  <c r="BF374"/>
  <c r="T374"/>
  <c r="R374"/>
  <c r="P374"/>
  <c r="BK374"/>
  <c r="J374"/>
  <c r="BE374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70"/>
  <c r="BH370"/>
  <c r="BG370"/>
  <c r="BF370"/>
  <c r="T370"/>
  <c r="R370"/>
  <c r="P370"/>
  <c r="BK370"/>
  <c r="J370"/>
  <c r="BE370"/>
  <c r="BI369"/>
  <c r="BH369"/>
  <c r="BG369"/>
  <c r="BF369"/>
  <c r="T369"/>
  <c r="R369"/>
  <c r="P369"/>
  <c r="BK369"/>
  <c r="J369"/>
  <c r="BE369"/>
  <c r="BI368"/>
  <c r="BH368"/>
  <c r="BG368"/>
  <c r="BF368"/>
  <c r="T368"/>
  <c r="R368"/>
  <c r="P368"/>
  <c r="BK368"/>
  <c r="J368"/>
  <c r="BE368"/>
  <c r="BI367"/>
  <c r="BH367"/>
  <c r="BG367"/>
  <c r="BF367"/>
  <c r="T367"/>
  <c r="R367"/>
  <c r="P367"/>
  <c r="BK367"/>
  <c r="J367"/>
  <c r="BE367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2"/>
  <c r="BH362"/>
  <c r="BG362"/>
  <c r="BF362"/>
  <c r="T362"/>
  <c r="R362"/>
  <c r="P362"/>
  <c r="BK362"/>
  <c r="J362"/>
  <c r="BE362"/>
  <c r="BI361"/>
  <c r="BH361"/>
  <c r="BG361"/>
  <c r="BF361"/>
  <c r="T361"/>
  <c r="R361"/>
  <c r="P361"/>
  <c r="BK361"/>
  <c r="J361"/>
  <c r="BE361"/>
  <c r="BI360"/>
  <c r="BH360"/>
  <c r="BG360"/>
  <c r="BF360"/>
  <c r="T360"/>
  <c r="T359"/>
  <c r="R360"/>
  <c r="R359"/>
  <c r="P360"/>
  <c r="P359"/>
  <c r="BK360"/>
  <c r="BK359"/>
  <c r="J359"/>
  <c r="J360"/>
  <c r="BE360"/>
  <c r="J106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5"/>
  <c r="BH355"/>
  <c r="BG355"/>
  <c r="BF355"/>
  <c r="T355"/>
  <c r="R355"/>
  <c r="P355"/>
  <c r="BK355"/>
  <c r="J355"/>
  <c r="BE355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/>
  <c r="BI350"/>
  <c r="BH350"/>
  <c r="BG350"/>
  <c r="BF350"/>
  <c r="T350"/>
  <c r="R350"/>
  <c r="P350"/>
  <c r="BK350"/>
  <c r="J350"/>
  <c r="BE350"/>
  <c r="BI347"/>
  <c r="BH347"/>
  <c r="BG347"/>
  <c r="BF347"/>
  <c r="T347"/>
  <c r="R347"/>
  <c r="P347"/>
  <c r="BK347"/>
  <c r="J347"/>
  <c r="BE347"/>
  <c r="BI346"/>
  <c r="BH346"/>
  <c r="BG346"/>
  <c r="BF346"/>
  <c r="T346"/>
  <c r="R346"/>
  <c r="P346"/>
  <c r="BK346"/>
  <c r="J346"/>
  <c r="BE346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9"/>
  <c r="BH339"/>
  <c r="BG339"/>
  <c r="BF339"/>
  <c r="T339"/>
  <c r="R339"/>
  <c r="P339"/>
  <c r="BK339"/>
  <c r="J339"/>
  <c r="BE339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6"/>
  <c r="BH336"/>
  <c r="BG336"/>
  <c r="BF336"/>
  <c r="T336"/>
  <c r="R336"/>
  <c r="P336"/>
  <c r="BK336"/>
  <c r="J336"/>
  <c r="BE336"/>
  <c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5"/>
  <c r="BH315"/>
  <c r="BG315"/>
  <c r="BF315"/>
  <c r="T315"/>
  <c r="R315"/>
  <c r="P315"/>
  <c r="BK315"/>
  <c r="J315"/>
  <c r="BE315"/>
  <c r="BI309"/>
  <c r="BH309"/>
  <c r="BG309"/>
  <c r="BF309"/>
  <c r="T309"/>
  <c r="R309"/>
  <c r="P309"/>
  <c r="BK309"/>
  <c r="J309"/>
  <c r="BE309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/>
  <c r="BI295"/>
  <c r="BH295"/>
  <c r="BG295"/>
  <c r="BF295"/>
  <c r="T295"/>
  <c r="R295"/>
  <c r="P295"/>
  <c r="BK295"/>
  <c r="J295"/>
  <c r="BE295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T267"/>
  <c r="R268"/>
  <c r="R267"/>
  <c r="P268"/>
  <c r="P267"/>
  <c r="BK268"/>
  <c r="BK267"/>
  <c r="J267"/>
  <c r="J268"/>
  <c r="BE268"/>
  <c r="J105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T249"/>
  <c r="R250"/>
  <c r="R249"/>
  <c r="P250"/>
  <c r="P249"/>
  <c r="BK250"/>
  <c r="BK249"/>
  <c r="J249"/>
  <c r="J250"/>
  <c r="BE250"/>
  <c r="J104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T201"/>
  <c r="T200"/>
  <c r="R202"/>
  <c r="R201"/>
  <c r="R200"/>
  <c r="P202"/>
  <c r="P201"/>
  <c r="P200"/>
  <c r="BK202"/>
  <c r="BK201"/>
  <c r="J201"/>
  <c r="BK200"/>
  <c r="J200"/>
  <c r="J202"/>
  <c r="BE202"/>
  <c r="J103"/>
  <c r="J102"/>
  <c r="BI195"/>
  <c r="BH195"/>
  <c r="BG195"/>
  <c r="BF195"/>
  <c r="T195"/>
  <c r="T194"/>
  <c r="R195"/>
  <c r="R194"/>
  <c r="P195"/>
  <c r="P194"/>
  <c r="BK195"/>
  <c r="BK194"/>
  <c r="J194"/>
  <c r="J195"/>
  <c r="BE195"/>
  <c r="J101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T180"/>
  <c r="R181"/>
  <c r="R180"/>
  <c r="P181"/>
  <c r="P180"/>
  <c r="BK181"/>
  <c r="BK180"/>
  <c r="J180"/>
  <c r="J181"/>
  <c r="BE181"/>
  <c r="J100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99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53"/>
  <c r="BH153"/>
  <c r="BG153"/>
  <c r="BF153"/>
  <c r="T153"/>
  <c r="R153"/>
  <c r="P153"/>
  <c r="BK153"/>
  <c r="J153"/>
  <c r="BE153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0"/>
  <c r="F37"/>
  <c i="1" r="BD95"/>
  <c i="2" r="BH130"/>
  <c r="F36"/>
  <c i="1" r="BC95"/>
  <c i="2" r="BG130"/>
  <c r="F35"/>
  <c i="1" r="BB95"/>
  <c i="2" r="BF130"/>
  <c r="J34"/>
  <c i="1" r="AW95"/>
  <c i="2" r="F34"/>
  <c i="1" r="BA95"/>
  <c i="2" r="T130"/>
  <c r="T129"/>
  <c r="T128"/>
  <c r="T127"/>
  <c r="R130"/>
  <c r="R129"/>
  <c r="R128"/>
  <c r="R127"/>
  <c r="P130"/>
  <c r="P129"/>
  <c r="P128"/>
  <c r="P127"/>
  <c i="1" r="AU95"/>
  <c i="2" r="BK130"/>
  <c r="BK129"/>
  <c r="J129"/>
  <c r="BK128"/>
  <c r="J128"/>
  <c r="BK127"/>
  <c r="J127"/>
  <c r="J96"/>
  <c r="J30"/>
  <c i="1" r="AG95"/>
  <c i="2" r="J130"/>
  <c r="BE130"/>
  <c r="J33"/>
  <c i="1" r="AV95"/>
  <c i="2" r="F33"/>
  <c i="1" r="AZ95"/>
  <c i="2" r="J98"/>
  <c r="J97"/>
  <c r="J124"/>
  <c r="J123"/>
  <c r="F123"/>
  <c r="F121"/>
  <c r="E119"/>
  <c r="J92"/>
  <c r="J91"/>
  <c r="F91"/>
  <c r="F89"/>
  <c r="E87"/>
  <c r="J39"/>
  <c r="J18"/>
  <c r="E18"/>
  <c r="F124"/>
  <c r="F92"/>
  <c r="J17"/>
  <c r="J12"/>
  <c r="J121"/>
  <c r="J89"/>
  <c r="E7"/>
  <c r="E117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<sst xmlns="http://schemas.openxmlformats.org/spreadsheetml/2006/main">
  <si>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</si>
  <si>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</si>
  <si>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</si>
  <si>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</si>
  <si>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</si>
  <si>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{72fe1752-58be-4693-a879-0d761c2d43cb}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</si>
  <si>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</si>
  <si>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</si>
  <si>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</si>
  <si>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</si>
  <si>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</si>
  <si>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</si>
  <si>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</si>
  <si>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</si>
  <si>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2021_017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</si>
  <si>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</si>
  <si>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</si>
  <si>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Třeboň - Lázně Aurora</t>
  </si>
  <si>
    <t>KSO:</t>
  </si>
  <si>
    <t>CC-CZ:</t>
  </si>
  <si>
    <t>Místo:</t>
  </si>
  <si>
    <t xml:space="preserve"> </t>
  </si>
  <si>
    <t>Datum:</t>
  </si>
  <si>
    <t>13. 3. 2021</t>
  </si>
  <si>
    <t>Zadavatel:</t>
  </si>
  <si>
    <t>IČ:</t>
  </si>
  <si>
    <t>Slatinné lázn+ Třeboň s.r.o.</t>
  </si>
  <si>
    <t>DIČ:</t>
  </si>
  <si>
    <t>Uchazeč:</t>
  </si>
  <si>
    <t>Vyplň údaj</t>
  </si>
  <si>
    <t>Projektant:</t>
  </si>
  <si>
    <t>True</t>
  </si>
  <si>
    <t>Zpracovatel:</t>
  </si>
  <si>
    <t>Vít Včeliš, vitvcelis@seznam.cz, 724 538 658</t>
  </si>
  <si>
    <t>Poznámka:</t>
  </si>
  <si>
    <t xml:space="preserve">Soupis dokumentace:_x000d_
D1.01.4.501 	   -  TECHNICKÁ ZPRÁVA_x000d_
D1.01.4.502 	   -  SITUACE_x000d_
D1.01.4.503 	   -  PŮDORYS 1.PP -  ROZVOD VODY_x000d_
D1.01.4.504 	   -  PŮDORYS 1.NP - ROZVOD VODY_x000d_
D1.01.4.505 	   -  PŮDORYS 2.PP  ROZVOD VODY_x000d_
D1.01.4.506 	   -  PŮDORYS ZÁKLADŮ - KANALIZACE_x000d_
D1.01.4.507 	   -  PŮDORYS 1.NP - KANALIZACE_x000d_
D1.01.4.508 	   -  PŮDORYS 2.NP - KANALIZACE_x000d_
D1.01.4.509 	   -  PŮDORYS STŘECHY_x000d_
D1.01.4.510 	   -  PODÉLNÝ PROFIL KANALIZACE ÚSEK SŠ1-s - SŠ2_x000d_
D1.01.4.511 	   -  PODÉLNÝ PROFIL KANALIZACE ÚSEK SŠ2 - SŠ12_x000d_
D1.01.4.512 	   -  VÝPIS BETONOVÝCH ŠACHET_x000d_
D1.01.4.513 	   -  TYPICKÝ ŘEZ ULOŽENÍ POTRUBÍ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</si>
  <si>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</si>
  <si>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</si>
  <si>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</si>
  <si>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</si>
  <si>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</si>
  <si>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</si>
  <si>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</si>
  <si>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</si>
  <si>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</si>
  <si>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</si>
  <si>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</si>
  <si>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</si>
  <si>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</si>
  <si>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</si>
  <si>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</si>
  <si>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</si>
  <si>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</si>
  <si>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</si>
  <si>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</si>
  <si>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</si>
  <si>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</si>
  <si>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</si>
  <si>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</si>
  <si>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</si>
  <si>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</si>
  <si>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</si>
  <si>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</si>
  <si>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</si>
  <si>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</si>
  <si>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</si>
  <si>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</si>
  <si>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</si>
  <si>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</si>
  <si>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</si>
  <si>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</si>
  <si>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</si>
  <si>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</si>
  <si>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</si>
  <si>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</si>
  <si>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</si>
  <si>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</si>
  <si>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</si>
  <si>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</si>
  <si>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</si>
  <si>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</si>
  <si>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D.1.4.1</t>
  </si>
  <si>
    <t>Zdravotně technická instalace</t>
  </si>
  <si>
    <t>STA</t>
  </si>
  <si>
    <t>1</t>
  </si>
  <si>
    <t>{08e1feb1-5f5c-4ec2-a897-f47ee31f95fc}</t>
  </si>
  <si>
    <t>2</t>
  </si>
  <si>
    <t>VRN-01</t>
  </si>
  <si>
    <t>Vedlejší rozpočtové náklady</t>
  </si>
  <si>
    <t>{c6b563e4-9852-43c8-bf87-88e64b787c10}</t>
  </si>
  <si>
    <t>KRYCÍ LIST SOUPISU PRACÍ</t>
  </si>
  <si>
    <t>Objekt:</t>
  </si>
  <si>
    <t>D.1.4.1 - Zdravotně technická instalace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</si>
  <si>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 Kvalitativní standard provedení objektů je uveden v textových částech projektové dokumentace Rozpočet vytvořen programem KROS 4 licence 56e520f5 U Cenová úroveň 2019/II v.4. Vypracoval: Vít Včeliš, 724538658, vitvcelis@seznam.cz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</si>
  <si>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</si>
  <si>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</si>
  <si>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</si>
  <si>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</si>
  <si>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</si>
  <si>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</si>
  <si>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</si>
  <si>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8 - Trubní vedení</t>
  </si>
  <si>
    <t xml:space="preserve">    8.2 - Trubní vedení - pod objektem</t>
  </si>
  <si>
    <t xml:space="preserve">    9 - Ostatní konstrukce a práce, bourání</t>
  </si>
  <si>
    <t>PSV - Práce a dodávky PSV</t>
  </si>
  <si>
    <t xml:space="preserve">    721 - Zdravotechnika - vnitřní kanalizace</t>
  </si>
  <si>
    <t xml:space="preserve">    722.1 - Zdravotechnika - požární vodovod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</si>
  <si>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</si>
  <si>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</si>
  <si>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</si>
  <si>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</si>
  <si>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</si>
  <si>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</si>
  <si>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</si>
  <si>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</si>
  <si>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</si>
  <si>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</si>
  <si>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</si>
  <si>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</si>
  <si>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</si>
  <si>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</si>
  <si>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</si>
  <si>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</si>
  <si>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</si>
  <si>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</si>
  <si>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</si>
  <si>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</si>
  <si>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</si>
  <si>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139711101R</t>
  </si>
  <si>
    <t>Výkopy do hl. 1,6 m v hornině tř. 1 až 4</t>
  </si>
  <si>
    <t>m3</t>
  </si>
  <si>
    <t>4</t>
  </si>
  <si>
    <t>-460528676</t>
  </si>
  <si>
    <t>VV</t>
  </si>
  <si>
    <t>"rýha v objektu pro kanalizaci DN100" 194,00*0,80*1,60</t>
  </si>
  <si>
    <t>"rýha v objektu pro kanalizaci DN125" 34,00*0,80*1,60</t>
  </si>
  <si>
    <t>"rýha v objektu pro kanalizaci DN150" 47,00*0,80*1,60</t>
  </si>
  <si>
    <t>Součet</t>
  </si>
  <si>
    <t>132201202</t>
  </si>
  <si>
    <t>Hloubení rýh š do 2000 mm v hornině tř. 3 objemu do 1000 m3</t>
  </si>
  <si>
    <t>CS ÚRS 2019 02</t>
  </si>
  <si>
    <t>1291480493</t>
  </si>
  <si>
    <t>"kanalizace DN315" 40,00*1,00*2,50</t>
  </si>
  <si>
    <t>3</t>
  </si>
  <si>
    <t>132201209</t>
  </si>
  <si>
    <t>Příplatek za lepivost k hloubení rýh š do 2000 mm v hornině tř. 3</t>
  </si>
  <si>
    <t>564888571</t>
  </si>
  <si>
    <t>352+100</t>
  </si>
  <si>
    <t>162701105R00</t>
  </si>
  <si>
    <t>Vodorovné přemístění do 10000 m výkopku/sypaniny z horniny tř. 1 až 4</t>
  </si>
  <si>
    <t>1157262092</t>
  </si>
  <si>
    <t>"výkopy" 452</t>
  </si>
  <si>
    <t>"zásyp" -520,996</t>
  </si>
  <si>
    <t>5</t>
  </si>
  <si>
    <t>171201201R00</t>
  </si>
  <si>
    <t>Uložení sypaniny na skládky</t>
  </si>
  <si>
    <t>558306474</t>
  </si>
  <si>
    <t>6</t>
  </si>
  <si>
    <t>171201211</t>
  </si>
  <si>
    <t>Poplatek za uložení odpadu ze sypaniny na skládce (skládkovné)</t>
  </si>
  <si>
    <t>t</t>
  </si>
  <si>
    <t>1959122716</t>
  </si>
  <si>
    <t>204,844*1,8 "Přepočtené koeficientem množství</t>
  </si>
  <si>
    <t>7</t>
  </si>
  <si>
    <t>174101101</t>
  </si>
  <si>
    <t>Zásyp jam, šachet rýh nebo kolem objektů sypaninou se zhutněním</t>
  </si>
  <si>
    <t>999766747</t>
  </si>
  <si>
    <t>"vykopávky v objektu" 352</t>
  </si>
  <si>
    <t>"rýhy" 100</t>
  </si>
  <si>
    <t>"obsyp" -109,646</t>
  </si>
  <si>
    <t>"lože" -26</t>
  </si>
  <si>
    <t>8</t>
  </si>
  <si>
    <t>175101101</t>
  </si>
  <si>
    <t>Obsypání potrubí bez prohození sypaniny z hornin tř. 1 až 4 uloženým do 3 m od kraje výkopu</t>
  </si>
  <si>
    <t>-664640982</t>
  </si>
  <si>
    <t>"rýha v objektu pro kanalizaci DN100" 194,00*0,80*(0,10+0,30)</t>
  </si>
  <si>
    <t>-(PI*0,05*0,05*194,00)</t>
  </si>
  <si>
    <t>"rýha v objektu pro kanalizaci DN125" 34,00*0,80*(0,13+0,30)</t>
  </si>
  <si>
    <t>-(PI*0,06*0,06*34,00)</t>
  </si>
  <si>
    <t>"rýha v objektu pro kanalizaci DN150" 47,00*0,80*(0,15+0,30)</t>
  </si>
  <si>
    <t>-(PI*0,07*0,07*47,00)</t>
  </si>
  <si>
    <t>"kanalizace DN315" 40,00*1,00*(0,32+0,30)</t>
  </si>
  <si>
    <t>-(PI*0,16*0,16*40,00)</t>
  </si>
  <si>
    <t>9</t>
  </si>
  <si>
    <t>M</t>
  </si>
  <si>
    <t>583313450</t>
  </si>
  <si>
    <t>kamenivo těžené drobné frakce 0-8</t>
  </si>
  <si>
    <t>-141474749</t>
  </si>
  <si>
    <t>(109,646+26)*2 "Přepočtené koeficientem množství</t>
  </si>
  <si>
    <t>10</t>
  </si>
  <si>
    <t>451573111</t>
  </si>
  <si>
    <t>Lože pod potrubí otevřený výkop ze štěrkopísku</t>
  </si>
  <si>
    <t>1134557045</t>
  </si>
  <si>
    <t>"rýha v objektu pro kanalizaci DN100" 194,00*0,80*0,10</t>
  </si>
  <si>
    <t>"rýha v objektu pro kanalizaci DN125" 34,00*0,80*0,10</t>
  </si>
  <si>
    <t>"rýha v objektu pro kanalizaci DN150" 47,00*0,80*0,10</t>
  </si>
  <si>
    <t>"kanalizace DN315" 40,00*1,00*0,10</t>
  </si>
  <si>
    <t>Trubní vedení</t>
  </si>
  <si>
    <t>11</t>
  </si>
  <si>
    <t>871375231.1</t>
  </si>
  <si>
    <t>Kanalizační potrubí z tvrdého PVC jednovrstvé tuhost třídy SN12 DN 315</t>
  </si>
  <si>
    <t>m</t>
  </si>
  <si>
    <t>-2050303334</t>
  </si>
  <si>
    <t>40</t>
  </si>
  <si>
    <t>12</t>
  </si>
  <si>
    <t>877370320</t>
  </si>
  <si>
    <t>Montáž odboček na kanalizačním potrubí z PP trub hladkých plnostěnných DN 300</t>
  </si>
  <si>
    <t>kus</t>
  </si>
  <si>
    <t>-1480685517</t>
  </si>
  <si>
    <t>13</t>
  </si>
  <si>
    <t>28617214</t>
  </si>
  <si>
    <t>odbočka kanalizační PP SN 16 45° DN 300/DN150</t>
  </si>
  <si>
    <t>676795424</t>
  </si>
  <si>
    <t>16</t>
  </si>
  <si>
    <t>894411133R</t>
  </si>
  <si>
    <t>Zřízení šachet kanalizačních z betonových dílců na potrubí DN nad 300 do 400 dno beton tř. C 25/30 včetně materiálu (SŠ12)</t>
  </si>
  <si>
    <t>1348031113</t>
  </si>
  <si>
    <t>17</t>
  </si>
  <si>
    <t>894812613R</t>
  </si>
  <si>
    <t>Vyříznutí a utěsnění otvoru ve stěně šachty DN 315</t>
  </si>
  <si>
    <t>1437712662</t>
  </si>
  <si>
    <t>25</t>
  </si>
  <si>
    <t>359901111R00</t>
  </si>
  <si>
    <t>Vyčištění stok</t>
  </si>
  <si>
    <t>-939471703</t>
  </si>
  <si>
    <t>"kanalizační potrubí DN315" 40</t>
  </si>
  <si>
    <t>8.2</t>
  </si>
  <si>
    <t>Trubní vedení - pod objektem</t>
  </si>
  <si>
    <t>27</t>
  </si>
  <si>
    <t>871265211</t>
  </si>
  <si>
    <t>Kanalizační potrubí z tvrdého PVC jednovrstvé tuhost třídy SN4 DN 110</t>
  </si>
  <si>
    <t>671850352</t>
  </si>
  <si>
    <t>188+6</t>
  </si>
  <si>
    <t>28</t>
  </si>
  <si>
    <t>871275211</t>
  </si>
  <si>
    <t>Kanalizační potrubí z tvrdého PVC jednovrstvé tuhost třídy SN4 DN 125</t>
  </si>
  <si>
    <t>672798937</t>
  </si>
  <si>
    <t>19+15</t>
  </si>
  <si>
    <t>29</t>
  </si>
  <si>
    <t>871315211</t>
  </si>
  <si>
    <t>Kanalizační potrubí z tvrdého PVC jednovrstvé tuhost třídy SN4 DN 160</t>
  </si>
  <si>
    <t>1697208824</t>
  </si>
  <si>
    <t>21+26</t>
  </si>
  <si>
    <t>30</t>
  </si>
  <si>
    <t>894811131</t>
  </si>
  <si>
    <t>Revizní šachta z PVC typ přímý, DN 400/160 tlak 12,5 t hl od 860 do 1230 mm</t>
  </si>
  <si>
    <t>-1958577730</t>
  </si>
  <si>
    <t>1+1</t>
  </si>
  <si>
    <t>31</t>
  </si>
  <si>
    <t>894811133</t>
  </si>
  <si>
    <t>Revizní šachta z PVC typ přímý, DN 400/160 tlak 12,5 t hl od 1360 do 1730 mm</t>
  </si>
  <si>
    <t>1284618506</t>
  </si>
  <si>
    <t>32</t>
  </si>
  <si>
    <t>894811135</t>
  </si>
  <si>
    <t>Revizní šachta z PVC typ přímý, DN 400/160 tlak 12,5 t hl od 1860 do 2230 mm</t>
  </si>
  <si>
    <t>-251988841</t>
  </si>
  <si>
    <t>33</t>
  </si>
  <si>
    <t>-622631158</t>
  </si>
  <si>
    <t>34</t>
  </si>
  <si>
    <t>894812051R</t>
  </si>
  <si>
    <t>Revizní a čistící šachta z PP DN 400 poklop plastový pochůzí pro třídu zatížení A15 s dětskou pojistkou</t>
  </si>
  <si>
    <t>2107261341</t>
  </si>
  <si>
    <t>4+1</t>
  </si>
  <si>
    <t>Ostatní konstrukce a práce, bourání</t>
  </si>
  <si>
    <t>35</t>
  </si>
  <si>
    <t>974031153</t>
  </si>
  <si>
    <t>Vysekání rýh ve zdivu cihelném hl do 100 mm š do 100 mm</t>
  </si>
  <si>
    <t>-950602375</t>
  </si>
  <si>
    <t>"DN 20" 160,00</t>
  </si>
  <si>
    <t>"DN 25" 55,00</t>
  </si>
  <si>
    <t>"DN 32" 12,00</t>
  </si>
  <si>
    <t>PSV</t>
  </si>
  <si>
    <t>Práce a dodávky PSV</t>
  </si>
  <si>
    <t>721</t>
  </si>
  <si>
    <t>Zdravotechnika - vnitřní kanalizace</t>
  </si>
  <si>
    <t>36</t>
  </si>
  <si>
    <t>PC</t>
  </si>
  <si>
    <t>Propojení vnitřní kanalizace s potrubím kanalizačních přípojek</t>
  </si>
  <si>
    <t>-2020184896</t>
  </si>
  <si>
    <t>37</t>
  </si>
  <si>
    <t>721174041</t>
  </si>
  <si>
    <t>Potrubí kanalizační z PP připojovací DN 32 včetně tvarovek</t>
  </si>
  <si>
    <t>276323820</t>
  </si>
  <si>
    <t>38</t>
  </si>
  <si>
    <t>721174042</t>
  </si>
  <si>
    <t>Potrubí kanalizační z PP připojovací DN 40 včetně tvarovek</t>
  </si>
  <si>
    <t>436533767</t>
  </si>
  <si>
    <t>39</t>
  </si>
  <si>
    <t>721174043</t>
  </si>
  <si>
    <t>Potrubí kanalizační z PP připojovací DN 50 včetně tvarovek</t>
  </si>
  <si>
    <t>1301961367</t>
  </si>
  <si>
    <t>721174044</t>
  </si>
  <si>
    <t>Potrubí kanalizační z PP připojovací DN 75 včetně tvarovek</t>
  </si>
  <si>
    <t>300950138</t>
  </si>
  <si>
    <t>41</t>
  </si>
  <si>
    <t>721174045</t>
  </si>
  <si>
    <t>Potrubí kanalizační z PP připojovací DN 110 včetně tvarovek</t>
  </si>
  <si>
    <t>-1322623253</t>
  </si>
  <si>
    <t>25+5</t>
  </si>
  <si>
    <t>42</t>
  </si>
  <si>
    <t>721175001</t>
  </si>
  <si>
    <t>Potrubí kanalizační plastové připojovací odhlučněné dvouvrstvé DN 50 včetně tvarovek</t>
  </si>
  <si>
    <t>1644104314</t>
  </si>
  <si>
    <t>43</t>
  </si>
  <si>
    <t>721175011</t>
  </si>
  <si>
    <t>Potrubí kanalizační plastové odpadní odhlučněné dvouvrstvé DN 75 včetně tvarovek</t>
  </si>
  <si>
    <t>2105209237</t>
  </si>
  <si>
    <t>44</t>
  </si>
  <si>
    <t>28615602</t>
  </si>
  <si>
    <t>čistící tvarovka odpadní PP DN 75 pro vysoké teploty</t>
  </si>
  <si>
    <t>1577663532</t>
  </si>
  <si>
    <t>45</t>
  </si>
  <si>
    <t>721175012</t>
  </si>
  <si>
    <t>Potrubí kanalizační plastové odpadní odhlučněné dvouvrstvé DN 100 včetně tvarovek</t>
  </si>
  <si>
    <t>1160749311</t>
  </si>
  <si>
    <t>46</t>
  </si>
  <si>
    <t>28615603</t>
  </si>
  <si>
    <t>čistící tvarovka odpadní PP DN 110 pro vysoké teploty</t>
  </si>
  <si>
    <t>1281318884</t>
  </si>
  <si>
    <t>47</t>
  </si>
  <si>
    <t>721175013</t>
  </si>
  <si>
    <t>Potrubí kanalizační plastové odpadní odhlučněné dvouvrstvé DN 125 včetně tvarovek</t>
  </si>
  <si>
    <t>1809796695</t>
  </si>
  <si>
    <t>48</t>
  </si>
  <si>
    <t>28615604</t>
  </si>
  <si>
    <t>čistící tvarovka odpadní PP DN 125 pro vysoké teploty</t>
  </si>
  <si>
    <t>-1188857223</t>
  </si>
  <si>
    <t>49</t>
  </si>
  <si>
    <t>7221791R1</t>
  </si>
  <si>
    <t>Příplatek k rozvodu za uchycení pod stropem včetně materiálu</t>
  </si>
  <si>
    <t>-1760750041</t>
  </si>
  <si>
    <t>"DN 50" 49,00</t>
  </si>
  <si>
    <t>"DN 75" 37,00</t>
  </si>
  <si>
    <t>"DN 100" 18,00</t>
  </si>
  <si>
    <t>"DN 125" 9,00</t>
  </si>
  <si>
    <t>50</t>
  </si>
  <si>
    <t>721211422.1</t>
  </si>
  <si>
    <t>Vpusť podlahová se svislým odtokem DN 50/75/110 mřížka nerez 138x138</t>
  </si>
  <si>
    <t>-1273860191</t>
  </si>
  <si>
    <t>"Podlahová vpust se suchou zápachovou uzávěrkou a hydroizolačním límcem z EPDM, s nerez mřížkou" 7-1</t>
  </si>
  <si>
    <t>51</t>
  </si>
  <si>
    <t>721211422.2</t>
  </si>
  <si>
    <t>-568855540</t>
  </si>
  <si>
    <t>"Podlahová vpust se suchou zápachovou uzávěrkou a hydroizolačním límcem z bitumen pásu, s nerez mřížkou" 2</t>
  </si>
  <si>
    <t>52</t>
  </si>
  <si>
    <t>721226511R</t>
  </si>
  <si>
    <t>Zápachová uzávěrka podomítková pro klimatizační jednotku vnitřní</t>
  </si>
  <si>
    <t>1159169813</t>
  </si>
  <si>
    <t>"ref. výrobek HL138" 17</t>
  </si>
  <si>
    <t>53</t>
  </si>
  <si>
    <t>721273153</t>
  </si>
  <si>
    <t>Hlavice ventilační polypropylen PP DN 110</t>
  </si>
  <si>
    <t>1547577466</t>
  </si>
  <si>
    <t>54</t>
  </si>
  <si>
    <t>72123311R</t>
  </si>
  <si>
    <t>Střešní podtlakový odvodňovací systém, včetně střešních vpustí (12l/s) vyhřívaných, potrubí a spojovacího materiálu</t>
  </si>
  <si>
    <t>soubor</t>
  </si>
  <si>
    <t>-16264460</t>
  </si>
  <si>
    <t>55</t>
  </si>
  <si>
    <t>72123312R</t>
  </si>
  <si>
    <t>Pomocné ocelové konstrukce k systému odvodnění</t>
  </si>
  <si>
    <t>-1089282277</t>
  </si>
  <si>
    <t>56</t>
  </si>
  <si>
    <t>72123313R</t>
  </si>
  <si>
    <t>Montáž odvodňovacího systému</t>
  </si>
  <si>
    <t>1206490953</t>
  </si>
  <si>
    <t>57</t>
  </si>
  <si>
    <t>722181242</t>
  </si>
  <si>
    <t>Tepelná izolace kaučuková (hadice), tl 19mm DN do 45 mm</t>
  </si>
  <si>
    <t>781349337</t>
  </si>
  <si>
    <t>"42-19 mm" 5,00</t>
  </si>
  <si>
    <t>58</t>
  </si>
  <si>
    <t>722181243</t>
  </si>
  <si>
    <t>Tepelná izolace kaučuková (hadice), tl 19mm DN do 63 mm</t>
  </si>
  <si>
    <t>-287824077</t>
  </si>
  <si>
    <t>"54-19 mm" 20,00</t>
  </si>
  <si>
    <t>"60-19 mm" 5,00</t>
  </si>
  <si>
    <t>59</t>
  </si>
  <si>
    <t>722181244</t>
  </si>
  <si>
    <t>Tepelná izolace kaučuková (hadice), tl 19mm DN do 89 mm</t>
  </si>
  <si>
    <t>832518994</t>
  </si>
  <si>
    <t>"64-19 mm" 20,00</t>
  </si>
  <si>
    <t>"76-19 mm" 23,00</t>
  </si>
  <si>
    <t>60</t>
  </si>
  <si>
    <t>72123321R</t>
  </si>
  <si>
    <t>Gravitační střešní vpust s integrovanou PVS manžetou, vyhřívaná, svislý odtok DN 75</t>
  </si>
  <si>
    <t>-1443993176</t>
  </si>
  <si>
    <t>61</t>
  </si>
  <si>
    <t>712771255</t>
  </si>
  <si>
    <t>Odvodnění vegetační střechy osazením kontrolní šachty</t>
  </si>
  <si>
    <t>205603549</t>
  </si>
  <si>
    <t>62</t>
  </si>
  <si>
    <t>69334330</t>
  </si>
  <si>
    <t>šachta kontrolní odvodnění vegetačních střech 400x400mm v 130mm</t>
  </si>
  <si>
    <t>2135935857</t>
  </si>
  <si>
    <t>63</t>
  </si>
  <si>
    <t>9359321R1</t>
  </si>
  <si>
    <t>Žlab z kompozitní směsi postavené na nosiči z PP/PE, délka 1m, průtočný profil 92 cm2, kompozitní kryt černý, aretace, třída C250</t>
  </si>
  <si>
    <t>255311680</t>
  </si>
  <si>
    <t>64</t>
  </si>
  <si>
    <t>9359321R2</t>
  </si>
  <si>
    <t>-75362480</t>
  </si>
  <si>
    <t>65</t>
  </si>
  <si>
    <t>721290111</t>
  </si>
  <si>
    <t>Zkouška těsnosti potrubí kanalizace vodou do DN 125 (jen DN 110 a 125)</t>
  </si>
  <si>
    <t>-1391732843</t>
  </si>
  <si>
    <t>66</t>
  </si>
  <si>
    <t>998721202</t>
  </si>
  <si>
    <t>Přesun hmot procentní pro vnitřní kanalizace v objektech v do 12 m</t>
  </si>
  <si>
    <t>%</t>
  </si>
  <si>
    <t>-1641898946</t>
  </si>
  <si>
    <t>722.1</t>
  </si>
  <si>
    <t>Zdravotechnika - požární vodovod</t>
  </si>
  <si>
    <t>67</t>
  </si>
  <si>
    <t>722130233</t>
  </si>
  <si>
    <t>Potrubí vodovodní ocelové závitové pozinkované svařované běžné DN 25</t>
  </si>
  <si>
    <t>-1710391875</t>
  </si>
  <si>
    <t>68</t>
  </si>
  <si>
    <t>722130234</t>
  </si>
  <si>
    <t>Potrubí vodovodní ocelové závitové pozinkované svařované běžné DN 32</t>
  </si>
  <si>
    <t>1303091084</t>
  </si>
  <si>
    <t>69</t>
  </si>
  <si>
    <t>722181222</t>
  </si>
  <si>
    <t>Ochrana vodovodního potrubí přilepenými termoizolačními trubicemi z PE tl do 9 mm DN do 45 mm</t>
  </si>
  <si>
    <t>-1761659361</t>
  </si>
  <si>
    <t>"ocel DN25" 13,00</t>
  </si>
  <si>
    <t>"ocel DN32" 54,00</t>
  </si>
  <si>
    <t>70</t>
  </si>
  <si>
    <t>722254126</t>
  </si>
  <si>
    <t>Hydrantová skříň vnitřní s výzbrojí C 52 s hydrantovým nástavcem a klíčem polyesterová hadice</t>
  </si>
  <si>
    <t>-975294383</t>
  </si>
  <si>
    <t xml:space="preserve">včetně vystrojení, stálotvará hadice DN25, délka 30m + prostor pro umístění mobilního hasícího přístroje,  rozměr 950x640x265, materiál nerez</t>
  </si>
  <si>
    <t>71</t>
  </si>
  <si>
    <t>722254126.1</t>
  </si>
  <si>
    <t>768547195</t>
  </si>
  <si>
    <t xml:space="preserve">včetně vystrojení, stálotvará hadice DN25, délka 30m ,  rozměr 650x650x285, materiál nerez</t>
  </si>
  <si>
    <t>72</t>
  </si>
  <si>
    <t>734111417</t>
  </si>
  <si>
    <t>Ventil přírubový uzavírací přímý DN 80 PN 16 do 300°C ovládaný ručně</t>
  </si>
  <si>
    <t>-1878518461</t>
  </si>
  <si>
    <t>73</t>
  </si>
  <si>
    <t>28654368R</t>
  </si>
  <si>
    <t xml:space="preserve">příruba volná závitová DN 80-5/4" </t>
  </si>
  <si>
    <t>-472516941</t>
  </si>
  <si>
    <t>74</t>
  </si>
  <si>
    <t>722231085</t>
  </si>
  <si>
    <t>Ventil zpětný G 5/4 PN 16 do 90°C</t>
  </si>
  <si>
    <t>2023919503</t>
  </si>
  <si>
    <t>75</t>
  </si>
  <si>
    <t>722290226</t>
  </si>
  <si>
    <t>Zkouška těsnosti vodovodního potrubí závitového do DN 50</t>
  </si>
  <si>
    <t>363065665</t>
  </si>
  <si>
    <t>76</t>
  </si>
  <si>
    <t>998722202</t>
  </si>
  <si>
    <t>Přesun hmot procentní pro vnitřní vodovod v objektech v do 12 m</t>
  </si>
  <si>
    <t>-1091126412</t>
  </si>
  <si>
    <t>722</t>
  </si>
  <si>
    <t>Zdravotechnika - vnitřní vodovod</t>
  </si>
  <si>
    <t>77</t>
  </si>
  <si>
    <t>722190403</t>
  </si>
  <si>
    <t>Vyvedení a upevnění výpustku do DN 100</t>
  </si>
  <si>
    <t>-1786532598</t>
  </si>
  <si>
    <t>174</t>
  </si>
  <si>
    <t>722230112R</t>
  </si>
  <si>
    <t>Filtrball 3/4"</t>
  </si>
  <si>
    <t>-1141658574</t>
  </si>
  <si>
    <t>175</t>
  </si>
  <si>
    <t>722230116R</t>
  </si>
  <si>
    <t>Filtrball 2"</t>
  </si>
  <si>
    <t>1840532505</t>
  </si>
  <si>
    <t>178</t>
  </si>
  <si>
    <t>722263208</t>
  </si>
  <si>
    <t>Vodoměr závitový jednovtokový dálkový odečet do 100°C G1/2x110 Qn 1,6 m3/h horizont</t>
  </si>
  <si>
    <t>CS ÚRS 2019 01</t>
  </si>
  <si>
    <t>-1460986914</t>
  </si>
  <si>
    <t>176</t>
  </si>
  <si>
    <t>722263215R</t>
  </si>
  <si>
    <t>Vodoměr závitový mokroběžný do 100°C G 6/4 x 300 mm Qn 10 m3/h horizontální, studená voda</t>
  </si>
  <si>
    <t>1146277828</t>
  </si>
  <si>
    <t>177</t>
  </si>
  <si>
    <t>722263215R1</t>
  </si>
  <si>
    <t>Vodoměr závitový mokroběžný do 100°C G 6/4 x 300 mm Qn 10 m3/h horizontální, teplá voda</t>
  </si>
  <si>
    <t>848242365</t>
  </si>
  <si>
    <t>78</t>
  </si>
  <si>
    <t>733321212</t>
  </si>
  <si>
    <t>Potrubí plastové z PP-RCT spojované svařováním D 20x2,8</t>
  </si>
  <si>
    <t>1634955785</t>
  </si>
  <si>
    <t>ref. výrobek: VAWIN EVO S4</t>
  </si>
  <si>
    <t>"v drážce" 160,00</t>
  </si>
  <si>
    <t>79</t>
  </si>
  <si>
    <t>-1973799079</t>
  </si>
  <si>
    <t>"pod stropem" 163,00</t>
  </si>
  <si>
    <t>80</t>
  </si>
  <si>
    <t>733321213</t>
  </si>
  <si>
    <t>Potrubí plastové z PP-RCT spojované svařováním D 25x3,5</t>
  </si>
  <si>
    <t>1615578332</t>
  </si>
  <si>
    <t>"v drážce" 55,00</t>
  </si>
  <si>
    <t>81</t>
  </si>
  <si>
    <t>109209902</t>
  </si>
  <si>
    <t>"pod stropem" 103,00+6</t>
  </si>
  <si>
    <t>82</t>
  </si>
  <si>
    <t>733321214</t>
  </si>
  <si>
    <t>Potrubí plastové z PP-RCT spojované svařováním D 32x4,4</t>
  </si>
  <si>
    <t>-2031702535</t>
  </si>
  <si>
    <t>"v drážce" 12,00</t>
  </si>
  <si>
    <t>83</t>
  </si>
  <si>
    <t>-2121448910</t>
  </si>
  <si>
    <t>"pod stropem" 40,00+8</t>
  </si>
  <si>
    <t>84</t>
  </si>
  <si>
    <t>733321215</t>
  </si>
  <si>
    <t>Potrubí plastové z PP-RCT spojované svařováním D 40x5,5</t>
  </si>
  <si>
    <t>958535293</t>
  </si>
  <si>
    <t>"pod stropem" 23,00</t>
  </si>
  <si>
    <t>85</t>
  </si>
  <si>
    <t>733321216</t>
  </si>
  <si>
    <t>Potrubí plastové z PP-RCT spojované svařováním D 50x6,9</t>
  </si>
  <si>
    <t>-1892444640</t>
  </si>
  <si>
    <t>"pod stropem" 35,00</t>
  </si>
  <si>
    <t>86</t>
  </si>
  <si>
    <t>733321217</t>
  </si>
  <si>
    <t>Potrubí plastové z PP-RCT spojované svařováním D 63x8,6</t>
  </si>
  <si>
    <t>-1104505753</t>
  </si>
  <si>
    <t>"pod stropem" 89,00+12</t>
  </si>
  <si>
    <t>87</t>
  </si>
  <si>
    <t>1061441580</t>
  </si>
  <si>
    <t>"DN 25" 103,00</t>
  </si>
  <si>
    <t>"DN 32" 40,00</t>
  </si>
  <si>
    <t>"DN 40" 23,00</t>
  </si>
  <si>
    <t>"DN 50" 35,00</t>
  </si>
  <si>
    <t>"DN 63" 89,00</t>
  </si>
  <si>
    <t>88</t>
  </si>
  <si>
    <t>-310256097</t>
  </si>
  <si>
    <t>"Potrubí PP-RCT DN20" 151,00</t>
  </si>
  <si>
    <t>"Potrubí PP-RCT DN25" 59,00+6</t>
  </si>
  <si>
    <t>"Potrubí PP-RCT DN32" 35,00+4</t>
  </si>
  <si>
    <t>"Potrubí PP-RCT DN45" 15,00</t>
  </si>
  <si>
    <t>89</t>
  </si>
  <si>
    <t>722181223</t>
  </si>
  <si>
    <t>Ochrana vodovodního potrubí přilepenými termoizolačními trubicemi z PE tl do 9 mm DN do 63 mm</t>
  </si>
  <si>
    <t>156449771</t>
  </si>
  <si>
    <t>"Potrubí PP-RCT DN50" 25,00</t>
  </si>
  <si>
    <t>"Potrubí PP-RCT DN63" 42,00+6</t>
  </si>
  <si>
    <t>90</t>
  </si>
  <si>
    <t>713463131</t>
  </si>
  <si>
    <t>Montáž izolace tepelné potrubí potrubními pouzdry bez úpravy slepenými 1x tl izolace do 25 mm</t>
  </si>
  <si>
    <t>-399698256</t>
  </si>
  <si>
    <t>91</t>
  </si>
  <si>
    <t>63154400</t>
  </si>
  <si>
    <t>pouzdro izolační potrubní z minerální vlny max. 400 °C 22/25mm</t>
  </si>
  <si>
    <t>-1299745224</t>
  </si>
  <si>
    <t>92</t>
  </si>
  <si>
    <t>713463132</t>
  </si>
  <si>
    <t>Montáž izolace tepelné potrubí potrubními pouzdry bez úpravy slepenými 1x tl izolace do 50 mm</t>
  </si>
  <si>
    <t>1059232850</t>
  </si>
  <si>
    <t>169+6+4+6</t>
  </si>
  <si>
    <t>93</t>
  </si>
  <si>
    <t>63154421</t>
  </si>
  <si>
    <t>pouzdro izolační potrubní z minerální vlny max. 400 °C 28/30mm</t>
  </si>
  <si>
    <t>-2132764603</t>
  </si>
  <si>
    <t>98+6</t>
  </si>
  <si>
    <t>94</t>
  </si>
  <si>
    <t>63154422</t>
  </si>
  <si>
    <t>pouzdro izolační potrubní z minerální vlny max. 400 °C 35/30mm</t>
  </si>
  <si>
    <t>-338335803</t>
  </si>
  <si>
    <t>15+4</t>
  </si>
  <si>
    <t>95</t>
  </si>
  <si>
    <t>63154443</t>
  </si>
  <si>
    <t>pouzdro izolační potrubní z minerální vlny max. 400 °C 42/40mm</t>
  </si>
  <si>
    <t>975593562</t>
  </si>
  <si>
    <t>96</t>
  </si>
  <si>
    <t>63154459</t>
  </si>
  <si>
    <t>pouzdro izolační potrubní z minerální vlny max. 400 °C 54/50mm</t>
  </si>
  <si>
    <t>219009293</t>
  </si>
  <si>
    <t>173</t>
  </si>
  <si>
    <t>63154467</t>
  </si>
  <si>
    <t>pouzdro izolační potrubní z minerální vlny max. 400 °C 64/50 mm</t>
  </si>
  <si>
    <t>-1848735628</t>
  </si>
  <si>
    <t>98</t>
  </si>
  <si>
    <t>722232043</t>
  </si>
  <si>
    <t>Kohout kulový přímý G 1/2 PN 42 do 185°C vnitřní závit</t>
  </si>
  <si>
    <t>1530587420</t>
  </si>
  <si>
    <t>99</t>
  </si>
  <si>
    <t>722232044</t>
  </si>
  <si>
    <t>Kohout kulový přímý G 3/4 PN 42 do 185°C vnitřní závit</t>
  </si>
  <si>
    <t>1133321874</t>
  </si>
  <si>
    <t>16+1</t>
  </si>
  <si>
    <t>100</t>
  </si>
  <si>
    <t>722232045</t>
  </si>
  <si>
    <t>Kohout kulový přímý G 1 PN 42 do 185°C vnitřní závit</t>
  </si>
  <si>
    <t>484562018</t>
  </si>
  <si>
    <t>2+2</t>
  </si>
  <si>
    <t>101</t>
  </si>
  <si>
    <t>722232061</t>
  </si>
  <si>
    <t>Kohout kulový přímý G 1/2 PN 42 do 185°C vnitřní závit s vypouštěním</t>
  </si>
  <si>
    <t>1650496670</t>
  </si>
  <si>
    <t>102</t>
  </si>
  <si>
    <t>722232062</t>
  </si>
  <si>
    <t>Kohout kulový přímý G 3/4 PN 42 do 185°C vnitřní závit s vypouštěním</t>
  </si>
  <si>
    <t>-864462020</t>
  </si>
  <si>
    <t>103</t>
  </si>
  <si>
    <t>722232063</t>
  </si>
  <si>
    <t>Kohout kulový přímý G 1 PN 42 do 185°C vnitřní závit s vypouštěním</t>
  </si>
  <si>
    <t>1749552511</t>
  </si>
  <si>
    <t>104</t>
  </si>
  <si>
    <t>722232064</t>
  </si>
  <si>
    <t>Kohout kulový přímý G 5/4 PN 42 do 185°C vnitřní závit s vypouštěním</t>
  </si>
  <si>
    <t>-541309429</t>
  </si>
  <si>
    <t>105</t>
  </si>
  <si>
    <t>722232065</t>
  </si>
  <si>
    <t>Kohout kulový přímý G 6/4 PN 42 do 185°C vnitřní závit s vypouštěním</t>
  </si>
  <si>
    <t>1954910127</t>
  </si>
  <si>
    <t>106</t>
  </si>
  <si>
    <t>722232066</t>
  </si>
  <si>
    <t>Kohout kulový přímý G 2 PN 42 do 185°C vnitřní závit s vypouštěním</t>
  </si>
  <si>
    <t>-2011932964</t>
  </si>
  <si>
    <t>107</t>
  </si>
  <si>
    <t>722224152</t>
  </si>
  <si>
    <t>Kulový kohout zahradní s vnějším závitem a páčkou PN 15, T 120°C G 1/2 - 3/4"</t>
  </si>
  <si>
    <t>-194388230</t>
  </si>
  <si>
    <t>108</t>
  </si>
  <si>
    <t>722231083</t>
  </si>
  <si>
    <t>Ventil zpětný G 3/4 PN 16 do 90°C</t>
  </si>
  <si>
    <t>1603828315</t>
  </si>
  <si>
    <t>109</t>
  </si>
  <si>
    <t>722234264</t>
  </si>
  <si>
    <t>Filtr mosazný G 3/4 PN 16 do 120°C s 2x vnitřním závitem</t>
  </si>
  <si>
    <t>323907606</t>
  </si>
  <si>
    <t>110</t>
  </si>
  <si>
    <t>73441110R</t>
  </si>
  <si>
    <t>Teploměr 0-120°C průměr 60 mm</t>
  </si>
  <si>
    <t>-1148231632</t>
  </si>
  <si>
    <t>111</t>
  </si>
  <si>
    <t>732421214R</t>
  </si>
  <si>
    <t>Čerpadlo teplovodní mokroběžné závitové cirkulační DN 20 výtlak do 7,0 m průtok 3,9 m3/h</t>
  </si>
  <si>
    <t>-1247675721</t>
  </si>
  <si>
    <t>112</t>
  </si>
  <si>
    <t>722231141</t>
  </si>
  <si>
    <t>Ventil závitový pojistný rohový G 1/2</t>
  </si>
  <si>
    <t>194320941</t>
  </si>
  <si>
    <t>pozn.: 1/2"-3/8"</t>
  </si>
  <si>
    <t>113</t>
  </si>
  <si>
    <t>734221502R</t>
  </si>
  <si>
    <t>Ventil závitový G 1/2 s termostatickým ventilem a teploměrem</t>
  </si>
  <si>
    <t>-740542712</t>
  </si>
  <si>
    <t>114</t>
  </si>
  <si>
    <t>727121101</t>
  </si>
  <si>
    <t>Protipožární manžeta D 32 mm z jedné strany dělící konstrukce požární odolnost EI 90</t>
  </si>
  <si>
    <t>-1755497216</t>
  </si>
  <si>
    <t>115</t>
  </si>
  <si>
    <t>727121102</t>
  </si>
  <si>
    <t>Protipožární manžeta D 40 mm z jedné strany dělící konstrukce požární odolnost EI 90</t>
  </si>
  <si>
    <t>-1704823124</t>
  </si>
  <si>
    <t>116</t>
  </si>
  <si>
    <t>727121104</t>
  </si>
  <si>
    <t>Protipožární manžeta D 63 mm z jedné strany dělící konstrukce požární odolnost EI 90</t>
  </si>
  <si>
    <t>203531036</t>
  </si>
  <si>
    <t>117</t>
  </si>
  <si>
    <t>813630845</t>
  </si>
  <si>
    <t>118</t>
  </si>
  <si>
    <t>722290229</t>
  </si>
  <si>
    <t>Zkouška těsnosti vodovodního potrubí závitového do DN 100</t>
  </si>
  <si>
    <t>-733461337</t>
  </si>
  <si>
    <t>119</t>
  </si>
  <si>
    <t>722290234</t>
  </si>
  <si>
    <t>Proplach a dezinfekce vodovodního potrubí do DN 80</t>
  </si>
  <si>
    <t>-1332351197</t>
  </si>
  <si>
    <t>591,00+89,00</t>
  </si>
  <si>
    <t>120</t>
  </si>
  <si>
    <t>-202357043</t>
  </si>
  <si>
    <t>725</t>
  </si>
  <si>
    <t>Zdravotechnika - zařizovací předměty</t>
  </si>
  <si>
    <t>121</t>
  </si>
  <si>
    <t>725211602</t>
  </si>
  <si>
    <t>Umyvadlo keramické bílé šířky 550 mm bez krytu na sifon připevněné na stěnu šrouby</t>
  </si>
  <si>
    <t>-1588129163</t>
  </si>
  <si>
    <t>122</t>
  </si>
  <si>
    <t>725211604</t>
  </si>
  <si>
    <t>Umyvadlo keramické bílé šířky 650 mm bez krytu na sifon připevněné na stěnu šrouby</t>
  </si>
  <si>
    <t>-1322809601</t>
  </si>
  <si>
    <t>123</t>
  </si>
  <si>
    <t>725211601R</t>
  </si>
  <si>
    <t>Umyvadlo hranaté keramické bílé šířky 470 mm bez krytu na sifon připevněné na stěnu šrouby</t>
  </si>
  <si>
    <t>-1756081047</t>
  </si>
  <si>
    <t>keramické umývátko (hranaté s otvorem pro baterii vlevo), rozměr 47x275x15cm</t>
  </si>
  <si>
    <t>124</t>
  </si>
  <si>
    <t>725211651</t>
  </si>
  <si>
    <t>Umyvadlo keramické bílé polozápustné šířky 560 mm připevněné do desky</t>
  </si>
  <si>
    <t>1686719479</t>
  </si>
  <si>
    <t>125</t>
  </si>
  <si>
    <t>725212115</t>
  </si>
  <si>
    <t>Umyvadlo keramické bílé nábytkové šířky 600 mm včetně skříňky s jednou zásuvkou</t>
  </si>
  <si>
    <t>-1843976519</t>
  </si>
  <si>
    <t>126</t>
  </si>
  <si>
    <t>725331111</t>
  </si>
  <si>
    <t>Výlevka bez výtokových armatur keramická se sklopnou plastovou mřížkou 500 mm</t>
  </si>
  <si>
    <t>-1716875609</t>
  </si>
  <si>
    <t>127</t>
  </si>
  <si>
    <t>725119125</t>
  </si>
  <si>
    <t>Montáž klozetových mís závěsných na nosné stěny</t>
  </si>
  <si>
    <t>-525381558</t>
  </si>
  <si>
    <t>128</t>
  </si>
  <si>
    <t>64236091</t>
  </si>
  <si>
    <t>mísa keramická klozetová závěsná bílá s hlubokým splachováním odpad vodorovný</t>
  </si>
  <si>
    <t>-1831144571</t>
  </si>
  <si>
    <t>129</t>
  </si>
  <si>
    <t>64236091R</t>
  </si>
  <si>
    <t>mísa keramická klozetová závěsná bílá s hlubokým splachováním odpad vodorovný pro invalidy</t>
  </si>
  <si>
    <t>-2036233864</t>
  </si>
  <si>
    <t>130</t>
  </si>
  <si>
    <t>55167394</t>
  </si>
  <si>
    <t>sedátko klozetové duroplastové bílé antibakteriální</t>
  </si>
  <si>
    <t>931719224</t>
  </si>
  <si>
    <t>131</t>
  </si>
  <si>
    <t>725119122</t>
  </si>
  <si>
    <t>Montáž klozetových mís kombi</t>
  </si>
  <si>
    <t>946035325</t>
  </si>
  <si>
    <t>132</t>
  </si>
  <si>
    <t>64232051</t>
  </si>
  <si>
    <t>klozet keramický kombinovaný hluboké splachování odpad vodorovný bílý 630x360x770mm</t>
  </si>
  <si>
    <t>-1174711538</t>
  </si>
  <si>
    <t>133</t>
  </si>
  <si>
    <t>-1439395771</t>
  </si>
  <si>
    <t>134</t>
  </si>
  <si>
    <t>725121502</t>
  </si>
  <si>
    <t>Pisoárový záchodek keramický bez splachovací nádrže bez odsávání a s otvorem pro ventil</t>
  </si>
  <si>
    <t>-826385146</t>
  </si>
  <si>
    <t>179</t>
  </si>
  <si>
    <t>725411R13</t>
  </si>
  <si>
    <t>nerezový podlahový žlab do prostoru s roštem pro vložení dlažby, s bočním odtokem, včetně suché zápachové uzávěrky 1700 mm</t>
  </si>
  <si>
    <t>-2143866585</t>
  </si>
  <si>
    <t>180</t>
  </si>
  <si>
    <t>725411R14</t>
  </si>
  <si>
    <t>nerezový podlahový žlab do prostoru s roštem pro vložení dlažby, s bočním odtokem, včetně suché zápachové uzávěrky 2000 mm</t>
  </si>
  <si>
    <t>1149722402</t>
  </si>
  <si>
    <t>181</t>
  </si>
  <si>
    <t>725411R15</t>
  </si>
  <si>
    <t>nerezový podlahový žlab do prostoru s roštem pro vložení dlažby, se spodním odtokem, včetně suché zápachové uzávěrky 2000 mm</t>
  </si>
  <si>
    <t>-227528153</t>
  </si>
  <si>
    <t>182</t>
  </si>
  <si>
    <t>725411R16</t>
  </si>
  <si>
    <t>nerezový podlahový žlab do prostoru s roštem pro vložení dlažby, se 2 bočními odtoky, včetně suché zápachové uzávěrky 2500 mm</t>
  </si>
  <si>
    <t>425394036</t>
  </si>
  <si>
    <t>183</t>
  </si>
  <si>
    <t>725411R17</t>
  </si>
  <si>
    <t>nerezový podlahový žlab do prostoru s roštem pro vložení dlažby, se 3 bočními odtoky, včetně suché zápachové uzávěrky 5000 mm</t>
  </si>
  <si>
    <t>171326676</t>
  </si>
  <si>
    <t>135</t>
  </si>
  <si>
    <t>725822613.1</t>
  </si>
  <si>
    <t>Baterie umyvadlová stojánková páková antracit s výpustí click-clac</t>
  </si>
  <si>
    <t>1911499473</t>
  </si>
  <si>
    <t>136</t>
  </si>
  <si>
    <t>725822613.2</t>
  </si>
  <si>
    <t>Baterie umyvadlová stojánková páková chrom s výpustí click-clac</t>
  </si>
  <si>
    <t>-2075256660</t>
  </si>
  <si>
    <t>137</t>
  </si>
  <si>
    <t>551456R1</t>
  </si>
  <si>
    <t>prodloužená páka chrom (lékařská)</t>
  </si>
  <si>
    <t>107348087</t>
  </si>
  <si>
    <t>"výměna za klasickou páku - invalida" 1</t>
  </si>
  <si>
    <t>138</t>
  </si>
  <si>
    <t>725822613.3</t>
  </si>
  <si>
    <t>Baterie umyvadlová podomítková páková antracit s výpustí click-clac</t>
  </si>
  <si>
    <t>-1703916227</t>
  </si>
  <si>
    <t>139</t>
  </si>
  <si>
    <t>725822611</t>
  </si>
  <si>
    <t>Baterie umyvadlová stojánková páková bez výpusti</t>
  </si>
  <si>
    <t>400116506</t>
  </si>
  <si>
    <t>140</t>
  </si>
  <si>
    <t>725861101</t>
  </si>
  <si>
    <t>Zápachová uzávěrka pro umyvadla DN 32 "U" chrom</t>
  </si>
  <si>
    <t>-1995287769</t>
  </si>
  <si>
    <t>141</t>
  </si>
  <si>
    <t>725861312</t>
  </si>
  <si>
    <t>Zápachová uzávěrka pro umyvadlo DN 40 podomítková</t>
  </si>
  <si>
    <t>2054236773</t>
  </si>
  <si>
    <t>142</t>
  </si>
  <si>
    <t>725841354</t>
  </si>
  <si>
    <t>Baterie sprchová automatická s termostatickým ventilem a sprchovou růžicí</t>
  </si>
  <si>
    <t>-1577581181</t>
  </si>
  <si>
    <t>"srchový set s termostatickou nástěnnou baterií, ruční sprcha, hlavová sprcha, černá" 19</t>
  </si>
  <si>
    <t>143</t>
  </si>
  <si>
    <t>725841312</t>
  </si>
  <si>
    <t>Baterie sprchová nástěnná pákové</t>
  </si>
  <si>
    <t>-394254474</t>
  </si>
  <si>
    <t>"nástěnná páková směšovací baterie s dlouhým ramínkem 300mm" 2</t>
  </si>
  <si>
    <t>144</t>
  </si>
  <si>
    <t>31942737</t>
  </si>
  <si>
    <t>prodloužení mosaz 50mmx3/4"</t>
  </si>
  <si>
    <t>-345844894</t>
  </si>
  <si>
    <t>"mosazné pochromované prodloužení 5cm" 4</t>
  </si>
  <si>
    <t>145</t>
  </si>
  <si>
    <t>725841353</t>
  </si>
  <si>
    <t>Baterie sprchová automatická se směšovací baterií a sprchovou růžicí</t>
  </si>
  <si>
    <t>-2142627342</t>
  </si>
  <si>
    <t>146</t>
  </si>
  <si>
    <t>725411R01</t>
  </si>
  <si>
    <t>nerezový sprchový žlab do prostoru s roštem pro vložení dlažby, s bočním odtokem, včetně suché zápachové uzávěrky 550 mm</t>
  </si>
  <si>
    <t>995308006</t>
  </si>
  <si>
    <t>147</t>
  </si>
  <si>
    <t>725411R02</t>
  </si>
  <si>
    <t>nerezový sprchový žlab do prostoru s roštem pro vložení dlažby, s bočním odtokem, včetně suché zápachové uzávěrky 650 mm</t>
  </si>
  <si>
    <t>2138805251</t>
  </si>
  <si>
    <t>148</t>
  </si>
  <si>
    <t>725411R03</t>
  </si>
  <si>
    <t>nerezový sprchový žlab do prostoru s roštem pro vložení dlažby, s bočním odtokem, včetně suché zápachové uzávěrky 750 mm</t>
  </si>
  <si>
    <t>104662047</t>
  </si>
  <si>
    <t>149</t>
  </si>
  <si>
    <t>725411R04</t>
  </si>
  <si>
    <t>nerezový sprchový žlab do prostoru s roštem pro vložení dlažby, s bočním odtokem, včetně suché zápachové uzávěrky 850 mm</t>
  </si>
  <si>
    <t>-321473130</t>
  </si>
  <si>
    <t>150</t>
  </si>
  <si>
    <t>725411R05</t>
  </si>
  <si>
    <t>nerezový sprchový žlab do prostoru s roštem pro vložení dlažby, s bočním odtokem, včetně suché zápachové uzávěrky 950 mm</t>
  </si>
  <si>
    <t>-1445741706</t>
  </si>
  <si>
    <t>3+1</t>
  </si>
  <si>
    <t>151</t>
  </si>
  <si>
    <t>725411R06</t>
  </si>
  <si>
    <t>nerezový sprchový žlab do prostoru s roštem pro vložení dlažby, s bočním odtokem, včetně suché zápachové uzávěrky 1050 mm</t>
  </si>
  <si>
    <t>-1566636209</t>
  </si>
  <si>
    <t>152</t>
  </si>
  <si>
    <t>725411R07</t>
  </si>
  <si>
    <t>nerezový sprchový žlab do prostoru s roštem pro vložení dlažby, s bočním odtokem, včetně suché zápachové uzávěrky 1150 mm</t>
  </si>
  <si>
    <t>1479577281</t>
  </si>
  <si>
    <t>12-8</t>
  </si>
  <si>
    <t>153</t>
  </si>
  <si>
    <t>725411R08</t>
  </si>
  <si>
    <t>nerezový sprchový žlab do prostoru s roštem pro vložení dlažby, se spodním odtokem, včetně suché zápachové uzávěrky 550 mm</t>
  </si>
  <si>
    <t>-1583825411</t>
  </si>
  <si>
    <t>5-2</t>
  </si>
  <si>
    <t>154</t>
  </si>
  <si>
    <t>725411R09</t>
  </si>
  <si>
    <t>nerezový sprchový žlab do prostoru s roštem pro vložení dlažby, se spodním odtokem, včetně suché zápachové uzávěrky 750 mm</t>
  </si>
  <si>
    <t>-1893506281</t>
  </si>
  <si>
    <t>155</t>
  </si>
  <si>
    <t>725411R10</t>
  </si>
  <si>
    <t>nerezový sprchový žlab do prostoru s roštem pro vložení dlažby, se spodním odtokem, včetně suché zápachové uzávěrky 850 mm</t>
  </si>
  <si>
    <t>-670510478</t>
  </si>
  <si>
    <t>156</t>
  </si>
  <si>
    <t>725411R11</t>
  </si>
  <si>
    <t>nerezový sprchový žlab do prostoru s roštem pro vložení dlažby, se spodním odtokem, včetně suché zápachové uzávěrky 1050 mm</t>
  </si>
  <si>
    <t>-1702688442</t>
  </si>
  <si>
    <t>157</t>
  </si>
  <si>
    <t>725411R12</t>
  </si>
  <si>
    <t>nerezový sprchový žlab do prostoru s roštem pro vložení dlažby, se spodním odtokem, včetně suché zápachové uzávěrky 1150 mm</t>
  </si>
  <si>
    <t>1997819513</t>
  </si>
  <si>
    <t>3-1</t>
  </si>
  <si>
    <t>158</t>
  </si>
  <si>
    <t>72522315R</t>
  </si>
  <si>
    <t>Celotělová vana pro wellness 2155x980x980mm, pro perličkovou a vířivou masáž, nutné specifikovat před objednáním</t>
  </si>
  <si>
    <t>767329501</t>
  </si>
  <si>
    <t>159</t>
  </si>
  <si>
    <t>72522316R</t>
  </si>
  <si>
    <t>Příslušenství k celotělové vaně, nutné specifikovat před objednáním</t>
  </si>
  <si>
    <t>145917468</t>
  </si>
  <si>
    <t>160</t>
  </si>
  <si>
    <t>763172312</t>
  </si>
  <si>
    <t>Montáž revizních dvířek SDK kcí vel. 300x300 mm</t>
  </si>
  <si>
    <t>1351446834</t>
  </si>
  <si>
    <t>161</t>
  </si>
  <si>
    <t>59030711</t>
  </si>
  <si>
    <t>dvířka revizní s automatickým zámkem 300x300mm</t>
  </si>
  <si>
    <t>728586046</t>
  </si>
  <si>
    <t>162</t>
  </si>
  <si>
    <t>998725202</t>
  </si>
  <si>
    <t>Přesun hmot procentní pro zařizovací předměty v objektech v do 12 m</t>
  </si>
  <si>
    <t>-947504360</t>
  </si>
  <si>
    <t>726</t>
  </si>
  <si>
    <t>Zdravotechnika - předstěnové instalace</t>
  </si>
  <si>
    <t>163</t>
  </si>
  <si>
    <t>726111031</t>
  </si>
  <si>
    <t>Instalační předstěna - klozet s ovládáním zepředu v 1080 mm závěsný do masivní zděné kce</t>
  </si>
  <si>
    <t>-1008167169</t>
  </si>
  <si>
    <t>164</t>
  </si>
  <si>
    <t>GBT.11575100.R1</t>
  </si>
  <si>
    <t>ovládací 2-tlačítko chrom</t>
  </si>
  <si>
    <t>-778076402</t>
  </si>
  <si>
    <t>ref. výrobek: Geberit</t>
  </si>
  <si>
    <t>"klozet" 7</t>
  </si>
  <si>
    <t>165</t>
  </si>
  <si>
    <t>GBT.11575100.R3</t>
  </si>
  <si>
    <t>ovládací 1-tlačítko chrom</t>
  </si>
  <si>
    <t>752794165</t>
  </si>
  <si>
    <t>"výlevka" 2</t>
  </si>
  <si>
    <t>166</t>
  </si>
  <si>
    <t>726111031.2</t>
  </si>
  <si>
    <t>Instalační předstěna - klozet s ovládáním zepředu v 1080 mm závěsný do masivní zděné kce pro invalidy</t>
  </si>
  <si>
    <t>658391931</t>
  </si>
  <si>
    <t>167</t>
  </si>
  <si>
    <t>GBT.11575100.R4</t>
  </si>
  <si>
    <t>-96683210</t>
  </si>
  <si>
    <t>"invalida" 1</t>
  </si>
  <si>
    <t>168</t>
  </si>
  <si>
    <t>GBT.11575100.R5</t>
  </si>
  <si>
    <t>ovládací 1-tlačítko chrom vzdálené ovládání</t>
  </si>
  <si>
    <t>-1794300343</t>
  </si>
  <si>
    <t>169</t>
  </si>
  <si>
    <t>726111021</t>
  </si>
  <si>
    <t>Instalační předstěna - pisoáre s nastavitelnou hl do 120 mm do masivní zděné kce</t>
  </si>
  <si>
    <t>1086808197</t>
  </si>
  <si>
    <t>170</t>
  </si>
  <si>
    <t>GBT.11575100.R2</t>
  </si>
  <si>
    <t>-1594953191</t>
  </si>
  <si>
    <t>"pisoár" 2</t>
  </si>
  <si>
    <t>171</t>
  </si>
  <si>
    <t>726191001</t>
  </si>
  <si>
    <t>Zvukoizolační souprava pro klozet a bidet</t>
  </si>
  <si>
    <t>547139144</t>
  </si>
  <si>
    <t>172</t>
  </si>
  <si>
    <t>998726212</t>
  </si>
  <si>
    <t>Přesun hmot procentní pro instalační prefabrikáty v objektech v do 12 m</t>
  </si>
  <si>
    <t>180950825</t>
  </si>
  <si>
    <t>VRN-01 - Vedlejší rozpočtové náklady</t>
  </si>
  <si>
    <t xml:space="preserve">VRN - 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</si>
  <si>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</si>
  <si>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</si>
  <si>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</si>
  <si>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>VRN</t>
  </si>
  <si>
    <t xml:space="preserve"> Vedlejší rozpočtové náklady</t>
  </si>
  <si>
    <t>VRN1</t>
  </si>
  <si>
    <t>Průzkumné, geodetické a projektové práce</t>
  </si>
  <si>
    <t>013254000</t>
  </si>
  <si>
    <t>Dokumentace skutečného provedení stavby</t>
  </si>
  <si>
    <t>Kč</t>
  </si>
  <si>
    <t>1024</t>
  </si>
  <si>
    <t>-911166442</t>
  </si>
  <si>
    <t>VRN3</t>
  </si>
  <si>
    <t>Zařízení staveniště</t>
  </si>
  <si>
    <t>032803000</t>
  </si>
  <si>
    <t>Ostatní vybavení staveniště</t>
  </si>
  <si>
    <t>869104622</t>
  </si>
  <si>
    <t>032903000</t>
  </si>
  <si>
    <t>Náklady na provoz a údržbu vybavení staveniště</t>
  </si>
  <si>
    <t>-264108975</t>
  </si>
  <si>
    <t>033103000</t>
  </si>
  <si>
    <t>Připojení energií</t>
  </si>
  <si>
    <t>1806608563</t>
  </si>
  <si>
    <t>039103000</t>
  </si>
  <si>
    <t>Rozebrání, bourání a odvoz zařízení staveniště</t>
  </si>
  <si>
    <t>-782824887</t>
  </si>
  <si>
    <t>VRN5</t>
  </si>
  <si>
    <t>Finanční náklady</t>
  </si>
  <si>
    <t>052203000</t>
  </si>
  <si>
    <t>Rezerva dodavatele</t>
  </si>
  <si>
    <t>1182437680</t>
  </si>
  <si>
    <t>"Ostatní práce neuvedené v PD nebo VV" 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</si>
</sst>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78.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40</v>
      </c>
      <c r="E29" s="45"/>
      <c r="F29" s="31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2" customFormat="1" ht="14.4" customHeight="1">
      <c r="B30" s="44"/>
      <c r="C30" s="45"/>
      <c r="D30" s="45"/>
      <c r="E30" s="45"/>
      <c r="F30" s="31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2" customFormat="1" ht="14.4" customHeight="1">
      <c r="B31" s="44"/>
      <c r="C31" s="45"/>
      <c r="D31" s="45"/>
      <c r="E31" s="45"/>
      <c r="F31" s="31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2" customFormat="1" ht="14.4" customHeight="1">
      <c r="B32" s="44"/>
      <c r="C32" s="45"/>
      <c r="D32" s="45"/>
      <c r="E32" s="45"/>
      <c r="F32" s="31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2" customFormat="1" ht="14.4" customHeight="1">
      <c r="B33" s="44"/>
      <c r="C33" s="45"/>
      <c r="D33" s="45"/>
      <c r="E33" s="45"/>
      <c r="F33" s="31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14.4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</row>
    <row r="38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1" customFormat="1" ht="14.4" customHeight="1">
      <c r="B49" s="37"/>
      <c r="C49" s="38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38"/>
      <c r="AQ49" s="38"/>
      <c r="AR49" s="4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1" customFormat="1">
      <c r="B60" s="37"/>
      <c r="C60" s="38"/>
      <c r="D60" s="59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9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9" t="s">
        <v>51</v>
      </c>
      <c r="AI60" s="40"/>
      <c r="AJ60" s="40"/>
      <c r="AK60" s="40"/>
      <c r="AL60" s="40"/>
      <c r="AM60" s="59" t="s">
        <v>52</v>
      </c>
      <c r="AN60" s="40"/>
      <c r="AO60" s="40"/>
      <c r="AP60" s="38"/>
      <c r="AQ60" s="38"/>
      <c r="AR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1" customFormat="1">
      <c r="B64" s="37"/>
      <c r="C64" s="38"/>
      <c r="D64" s="57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7" t="s">
        <v>54</v>
      </c>
      <c r="AI64" s="58"/>
      <c r="AJ64" s="58"/>
      <c r="AK64" s="58"/>
      <c r="AL64" s="58"/>
      <c r="AM64" s="58"/>
      <c r="AN64" s="58"/>
      <c r="AO64" s="58"/>
      <c r="AP64" s="38"/>
      <c r="AQ64" s="38"/>
      <c r="AR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1" customFormat="1">
      <c r="B75" s="37"/>
      <c r="C75" s="38"/>
      <c r="D75" s="59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9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9" t="s">
        <v>51</v>
      </c>
      <c r="AI75" s="40"/>
      <c r="AJ75" s="40"/>
      <c r="AK75" s="40"/>
      <c r="AL75" s="40"/>
      <c r="AM75" s="59" t="s">
        <v>52</v>
      </c>
      <c r="AN75" s="40"/>
      <c r="AO75" s="40"/>
      <c r="AP75" s="38"/>
      <c r="AQ75" s="38"/>
      <c r="AR75" s="42"/>
    </row>
    <row r="76" s="1" customFormat="1"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</row>
    <row r="77" s="1" customFormat="1" ht="6.96" customHeight="1"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42"/>
    </row>
    <row r="81" s="1" customFormat="1" ht="6.96" customHeight="1"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42"/>
    </row>
    <row r="82" s="1" customFormat="1" ht="24.96" customHeight="1">
      <c r="B82" s="37"/>
      <c r="C82" s="22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</row>
    <row r="84" s="3" customFormat="1" ht="12" customHeight="1">
      <c r="B84" s="64"/>
      <c r="C84" s="31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2021_017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</row>
    <row r="85" s="4" customFormat="1" ht="36.96" customHeight="1"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Třeboň - Lázně Aurora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</row>
    <row r="86" s="1" customFormat="1" ht="6.96" customHeight="1"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</row>
    <row r="87" s="1" customFormat="1" ht="12" customHeight="1">
      <c r="B87" s="37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72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73" t="str">
        <f>IF(AN8= "","",AN8)</f>
        <v>13. 3. 2021</v>
      </c>
      <c r="AN87" s="73"/>
      <c r="AO87" s="38"/>
      <c r="AP87" s="38"/>
      <c r="AQ87" s="38"/>
      <c r="AR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</row>
    <row r="89" s="1" customFormat="1" ht="15.15" customHeight="1">
      <c r="B89" s="37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65" t="str">
        <f>IF(E11= "","",E11)</f>
        <v>Slatinné lázn+ Třeboň s.r.o.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4" t="str">
        <f>IF(E17="","",E17)</f>
        <v xml:space="preserve"> </v>
      </c>
      <c r="AN89" s="65"/>
      <c r="AO89" s="65"/>
      <c r="AP89" s="65"/>
      <c r="AQ89" s="38"/>
      <c r="AR89" s="42"/>
      <c r="AS89" s="75" t="s">
        <v>56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</row>
    <row r="90" s="1" customFormat="1" ht="43.05" customHeight="1">
      <c r="B90" s="37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65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32</v>
      </c>
      <c r="AJ90" s="38"/>
      <c r="AK90" s="38"/>
      <c r="AL90" s="38"/>
      <c r="AM90" s="74" t="str">
        <f>IF(E20="","",E20)</f>
        <v>Vít Včeliš, vitvcelis@seznam.cz, 724 538 658</v>
      </c>
      <c r="AN90" s="65"/>
      <c r="AO90" s="65"/>
      <c r="AP90" s="65"/>
      <c r="AQ90" s="38"/>
      <c r="AR90" s="42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</row>
    <row r="91" s="1" customFormat="1" ht="10.8" customHeight="1"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</row>
    <row r="92" s="1" customFormat="1" ht="29.28" customHeight="1">
      <c r="B92" s="37"/>
      <c r="C92" s="87" t="s">
        <v>57</v>
      </c>
      <c r="D92" s="88"/>
      <c r="E92" s="88"/>
      <c r="F92" s="88"/>
      <c r="G92" s="88"/>
      <c r="H92" s="89"/>
      <c r="I92" s="90" t="s">
        <v>58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59</v>
      </c>
      <c r="AH92" s="88"/>
      <c r="AI92" s="88"/>
      <c r="AJ92" s="88"/>
      <c r="AK92" s="88"/>
      <c r="AL92" s="88"/>
      <c r="AM92" s="88"/>
      <c r="AN92" s="90" t="s">
        <v>60</v>
      </c>
      <c r="AO92" s="88"/>
      <c r="AP92" s="92"/>
      <c r="AQ92" s="93" t="s">
        <v>61</v>
      </c>
      <c r="AR92" s="42"/>
      <c r="AS92" s="94" t="s">
        <v>62</v>
      </c>
      <c r="AT92" s="95" t="s">
        <v>63</v>
      </c>
      <c r="AU92" s="95" t="s">
        <v>64</v>
      </c>
      <c r="AV92" s="95" t="s">
        <v>65</v>
      </c>
      <c r="AW92" s="95" t="s">
        <v>66</v>
      </c>
      <c r="AX92" s="95" t="s">
        <v>67</v>
      </c>
      <c r="AY92" s="95" t="s">
        <v>68</v>
      </c>
      <c r="AZ92" s="95" t="s">
        <v>69</v>
      </c>
      <c r="BA92" s="95" t="s">
        <v>70</v>
      </c>
      <c r="BB92" s="95" t="s">
        <v>71</v>
      </c>
      <c r="BC92" s="95" t="s">
        <v>72</v>
      </c>
      <c r="BD92" s="96" t="s">
        <v>73</v>
      </c>
    </row>
    <row r="93" s="1" customFormat="1" ht="10.8" customHeight="1"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</row>
    <row r="94" s="5" customFormat="1" ht="32.4" customHeight="1">
      <c r="B94" s="100"/>
      <c r="C94" s="101" t="s">
        <v>74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ROUND(SUM(AG95:AG96),2)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ROUND(SUM(AS95:AS96),2)</f>
        <v>0</v>
      </c>
      <c r="AT94" s="108">
        <f>ROUND(SUM(AV94:AW94),2)</f>
        <v>0</v>
      </c>
      <c r="AU94" s="109">
        <f>ROUND(SUM(AU95:AU96),5)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ROUND(SUM(AZ95:AZ96),2)</f>
        <v>0</v>
      </c>
      <c r="BA94" s="108">
        <f>ROUND(SUM(BA95:BA96),2)</f>
        <v>0</v>
      </c>
      <c r="BB94" s="108">
        <f>ROUND(SUM(BB95:BB96),2)</f>
        <v>0</v>
      </c>
      <c r="BC94" s="108">
        <f>ROUND(SUM(BC95:BC96),2)</f>
        <v>0</v>
      </c>
      <c r="BD94" s="110">
        <f>ROUND(SUM(BD95:BD96),2)</f>
        <v>0</v>
      </c>
      <c r="BS94" s="111" t="s">
        <v>75</v>
      </c>
      <c r="BT94" s="111" t="s">
        <v>76</v>
      </c>
      <c r="BU94" s="112" t="s">
        <v>77</v>
      </c>
      <c r="BV94" s="111" t="s">
        <v>78</v>
      </c>
      <c r="BW94" s="111" t="s">
        <v>5</v>
      </c>
      <c r="BX94" s="111" t="s">
        <v>79</v>
      </c>
      <c r="CL94" s="111" t="s">
        <v>1</v>
      </c>
    </row>
    <row r="95" s="6" customFormat="1" ht="16.5" customHeight="1">
      <c r="A95" s="113" t="s">
        <v>80</v>
      </c>
      <c r="B95" s="114"/>
      <c r="C95" s="115"/>
      <c r="D95" s="116" t="s">
        <v>81</v>
      </c>
      <c r="E95" s="116"/>
      <c r="F95" s="116"/>
      <c r="G95" s="116"/>
      <c r="H95" s="116"/>
      <c r="I95" s="117"/>
      <c r="J95" s="116" t="s">
        <v>82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'D.1.4.1 - Zdravotně techn...'!J30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83</v>
      </c>
      <c r="AR95" s="120"/>
      <c r="AS95" s="121">
        <v>0</v>
      </c>
      <c r="AT95" s="122">
        <f>ROUND(SUM(AV95:AW95),2)</f>
        <v>0</v>
      </c>
      <c r="AU95" s="123">
        <f>'D.1.4.1 - Zdravotně techn...'!P127</f>
        <v>0</v>
      </c>
      <c r="AV95" s="122">
        <f>'D.1.4.1 - Zdravotně techn...'!J33</f>
        <v>0</v>
      </c>
      <c r="AW95" s="122">
        <f>'D.1.4.1 - Zdravotně techn...'!J34</f>
        <v>0</v>
      </c>
      <c r="AX95" s="122">
        <f>'D.1.4.1 - Zdravotně techn...'!J35</f>
        <v>0</v>
      </c>
      <c r="AY95" s="122">
        <f>'D.1.4.1 - Zdravotně techn...'!J36</f>
        <v>0</v>
      </c>
      <c r="AZ95" s="122">
        <f>'D.1.4.1 - Zdravotně techn...'!F33</f>
        <v>0</v>
      </c>
      <c r="BA95" s="122">
        <f>'D.1.4.1 - Zdravotně techn...'!F34</f>
        <v>0</v>
      </c>
      <c r="BB95" s="122">
        <f>'D.1.4.1 - Zdravotně techn...'!F35</f>
        <v>0</v>
      </c>
      <c r="BC95" s="122">
        <f>'D.1.4.1 - Zdravotně techn...'!F36</f>
        <v>0</v>
      </c>
      <c r="BD95" s="124">
        <f>'D.1.4.1 - Zdravotně techn...'!F37</f>
        <v>0</v>
      </c>
      <c r="BT95" s="125" t="s">
        <v>84</v>
      </c>
      <c r="BV95" s="125" t="s">
        <v>78</v>
      </c>
      <c r="BW95" s="125" t="s">
        <v>85</v>
      </c>
      <c r="BX95" s="125" t="s">
        <v>5</v>
      </c>
      <c r="CL95" s="125" t="s">
        <v>1</v>
      </c>
      <c r="CM95" s="125" t="s">
        <v>86</v>
      </c>
    </row>
    <row r="96" s="6" customFormat="1" ht="16.5" customHeight="1">
      <c r="A96" s="113" t="s">
        <v>80</v>
      </c>
      <c r="B96" s="114"/>
      <c r="C96" s="115"/>
      <c r="D96" s="116" t="s">
        <v>87</v>
      </c>
      <c r="E96" s="116"/>
      <c r="F96" s="116"/>
      <c r="G96" s="116"/>
      <c r="H96" s="116"/>
      <c r="I96" s="117"/>
      <c r="J96" s="116" t="s">
        <v>88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'VRN-01 - Vedlejší rozpočt...'!J30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83</v>
      </c>
      <c r="AR96" s="120"/>
      <c r="AS96" s="126">
        <v>0</v>
      </c>
      <c r="AT96" s="127">
        <f>ROUND(SUM(AV96:AW96),2)</f>
        <v>0</v>
      </c>
      <c r="AU96" s="128">
        <f>'VRN-01 - Vedlejší rozpočt...'!P120</f>
        <v>0</v>
      </c>
      <c r="AV96" s="127">
        <f>'VRN-01 - Vedlejší rozpočt...'!J33</f>
        <v>0</v>
      </c>
      <c r="AW96" s="127">
        <f>'VRN-01 - Vedlejší rozpočt...'!J34</f>
        <v>0</v>
      </c>
      <c r="AX96" s="127">
        <f>'VRN-01 - Vedlejší rozpočt...'!J35</f>
        <v>0</v>
      </c>
      <c r="AY96" s="127">
        <f>'VRN-01 - Vedlejší rozpočt...'!J36</f>
        <v>0</v>
      </c>
      <c r="AZ96" s="127">
        <f>'VRN-01 - Vedlejší rozpočt...'!F33</f>
        <v>0</v>
      </c>
      <c r="BA96" s="127">
        <f>'VRN-01 - Vedlejší rozpočt...'!F34</f>
        <v>0</v>
      </c>
      <c r="BB96" s="127">
        <f>'VRN-01 - Vedlejší rozpočt...'!F35</f>
        <v>0</v>
      </c>
      <c r="BC96" s="127">
        <f>'VRN-01 - Vedlejší rozpočt...'!F36</f>
        <v>0</v>
      </c>
      <c r="BD96" s="129">
        <f>'VRN-01 - Vedlejší rozpočt...'!F37</f>
        <v>0</v>
      </c>
      <c r="BT96" s="125" t="s">
        <v>84</v>
      </c>
      <c r="BV96" s="125" t="s">
        <v>78</v>
      </c>
      <c r="BW96" s="125" t="s">
        <v>89</v>
      </c>
      <c r="BX96" s="125" t="s">
        <v>5</v>
      </c>
      <c r="CL96" s="125" t="s">
        <v>21</v>
      </c>
      <c r="CM96" s="125" t="s">
        <v>86</v>
      </c>
    </row>
    <row r="97" s="1" customFormat="1" ht="30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</row>
    <row r="98" s="1" customFormat="1" ht="6.96" customHeight="1"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42"/>
    </row>
  </sheetData>
  <sheetProtection sheet="1" formatColumns="0" formatRows="0" objects="1" scenarios="1" spinCount="100000" saltValue="20gtvwmRL+0F1a/df3FMUE6YpBGgR8r44eWtUTDUFF8tbyK58Zq8hHGjD2gt4bEQWTE4R1KR2ga3T/oB90z4Rg==" hashValue="dkYX9JENMrFI0FhMMK3ufQqyCPf4h7LxplIu8YQS+AArZ2xE0Q4YN/DtiyBNDhsQMKpl+rmmvXo+5XGDNiLENg==" algorithmName="SHA-512" password="CC35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D.1.4.1 - Zdravotně techn...'!C2" display="/"/>
    <hyperlink ref="A96" location="'VRN-01 - Vedlejší rozpoč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85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86</v>
      </c>
    </row>
    <row r="4" ht="24.96" customHeight="1">
      <c r="B4" s="19"/>
      <c r="D4" s="134" t="s">
        <v>90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Třeboň - Lázně Aurora</v>
      </c>
      <c r="F7" s="136"/>
      <c r="G7" s="136"/>
      <c r="H7" s="136"/>
      <c r="L7" s="19"/>
    </row>
    <row r="8" s="1" customFormat="1" ht="12" customHeight="1">
      <c r="B8" s="42"/>
      <c r="D8" s="136" t="s">
        <v>91</v>
      </c>
      <c r="I8" s="138"/>
      <c r="L8" s="42"/>
    </row>
    <row r="9" s="1" customFormat="1" ht="36.96" customHeight="1">
      <c r="B9" s="42"/>
      <c r="E9" s="139" t="s">
        <v>92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13. 3. 2021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1</v>
      </c>
      <c r="L14" s="42"/>
    </row>
    <row r="15" s="1" customFormat="1" ht="18" customHeight="1">
      <c r="B15" s="42"/>
      <c r="E15" s="140" t="s">
        <v>26</v>
      </c>
      <c r="I15" s="141" t="s">
        <v>27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">
        <v>1</v>
      </c>
      <c r="L20" s="42"/>
    </row>
    <row r="21" s="1" customFormat="1" ht="18" customHeight="1">
      <c r="B21" s="42"/>
      <c r="E21" s="140" t="s">
        <v>21</v>
      </c>
      <c r="I21" s="141" t="s">
        <v>27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32</v>
      </c>
      <c r="I23" s="141" t="s">
        <v>25</v>
      </c>
      <c r="J23" s="140" t="s">
        <v>1</v>
      </c>
      <c r="L23" s="42"/>
    </row>
    <row r="24" s="1" customFormat="1" ht="18" customHeight="1">
      <c r="B24" s="42"/>
      <c r="E24" s="140" t="s">
        <v>33</v>
      </c>
      <c r="I24" s="141" t="s">
        <v>27</v>
      </c>
      <c r="J24" s="140" t="s">
        <v>1</v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34</v>
      </c>
      <c r="I26" s="138"/>
      <c r="L26" s="42"/>
    </row>
    <row r="27" s="7" customFormat="1" ht="127.5" customHeight="1">
      <c r="B27" s="143"/>
      <c r="E27" s="144" t="s">
        <v>93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36</v>
      </c>
      <c r="I30" s="138"/>
      <c r="J30" s="148">
        <f>ROUND(J127,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38</v>
      </c>
      <c r="I32" s="150" t="s">
        <v>37</v>
      </c>
      <c r="J32" s="149" t="s">
        <v>39</v>
      </c>
      <c r="L32" s="42"/>
    </row>
    <row r="33" s="1" customFormat="1" ht="14.4" customHeight="1">
      <c r="B33" s="42"/>
      <c r="D33" s="151" t="s">
        <v>40</v>
      </c>
      <c r="E33" s="136" t="s">
        <v>41</v>
      </c>
      <c r="F33" s="152">
        <f>ROUND((SUM(BE127:BE442)),  2)</f>
        <v>0</v>
      </c>
      <c r="I33" s="153">
        <v>0.20999999999999999</v>
      </c>
      <c r="J33" s="152">
        <f>ROUND(((SUM(BE127:BE442))*I33),  2)</f>
        <v>0</v>
      </c>
      <c r="L33" s="42"/>
    </row>
    <row r="34" s="1" customFormat="1" ht="14.4" customHeight="1">
      <c r="B34" s="42"/>
      <c r="E34" s="136" t="s">
        <v>42</v>
      </c>
      <c r="F34" s="152">
        <f>ROUND((SUM(BF127:BF442)),  2)</f>
        <v>0</v>
      </c>
      <c r="I34" s="153">
        <v>0.14999999999999999</v>
      </c>
      <c r="J34" s="152">
        <f>ROUND(((SUM(BF127:BF442))*I34),  2)</f>
        <v>0</v>
      </c>
      <c r="L34" s="42"/>
    </row>
    <row r="35" hidden="1" s="1" customFormat="1" ht="14.4" customHeight="1">
      <c r="B35" s="42"/>
      <c r="E35" s="136" t="s">
        <v>43</v>
      </c>
      <c r="F35" s="152">
        <f>ROUND((SUM(BG127:BG442)),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44</v>
      </c>
      <c r="F36" s="152">
        <f>ROUND((SUM(BH127:BH442)),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45</v>
      </c>
      <c r="F37" s="152">
        <f>ROUND((SUM(BI127:BI442)),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49</v>
      </c>
      <c r="E50" s="163"/>
      <c r="F50" s="163"/>
      <c r="G50" s="162" t="s">
        <v>50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51</v>
      </c>
      <c r="E61" s="166"/>
      <c r="F61" s="167" t="s">
        <v>52</v>
      </c>
      <c r="G61" s="165" t="s">
        <v>51</v>
      </c>
      <c r="H61" s="166"/>
      <c r="I61" s="168"/>
      <c r="J61" s="169" t="s">
        <v>52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53</v>
      </c>
      <c r="E65" s="163"/>
      <c r="F65" s="163"/>
      <c r="G65" s="162" t="s">
        <v>54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51</v>
      </c>
      <c r="E76" s="166"/>
      <c r="F76" s="167" t="s">
        <v>52</v>
      </c>
      <c r="G76" s="165" t="s">
        <v>51</v>
      </c>
      <c r="H76" s="166"/>
      <c r="I76" s="168"/>
      <c r="J76" s="169" t="s">
        <v>52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94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Třeboň - Lázně Aurora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91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D.1.4.1 - Zdravotně technická instalace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 xml:space="preserve"> </v>
      </c>
      <c r="G89" s="38"/>
      <c r="H89" s="38"/>
      <c r="I89" s="141" t="s">
        <v>22</v>
      </c>
      <c r="J89" s="73" t="str">
        <f>IF(J12="","",J12)</f>
        <v>13. 3. 2021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Slatinné lázn+ Třeboň s.r.o.</v>
      </c>
      <c r="G91" s="38"/>
      <c r="H91" s="38"/>
      <c r="I91" s="141" t="s">
        <v>30</v>
      </c>
      <c r="J91" s="35" t="str">
        <f>E21</f>
        <v xml:space="preserve"> </v>
      </c>
      <c r="K91" s="38"/>
      <c r="L91" s="42"/>
    </row>
    <row r="92" s="1" customFormat="1" ht="43.0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32</v>
      </c>
      <c r="J92" s="35" t="str">
        <f>E24</f>
        <v>Vít Včeliš, vitvcelis@seznam.cz, 724 538 658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95</v>
      </c>
      <c r="D94" s="178"/>
      <c r="E94" s="178"/>
      <c r="F94" s="178"/>
      <c r="G94" s="178"/>
      <c r="H94" s="178"/>
      <c r="I94" s="179"/>
      <c r="J94" s="180" t="s">
        <v>96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97</v>
      </c>
      <c r="D96" s="38"/>
      <c r="E96" s="38"/>
      <c r="F96" s="38"/>
      <c r="G96" s="38"/>
      <c r="H96" s="38"/>
      <c r="I96" s="138"/>
      <c r="J96" s="104">
        <f>J127</f>
        <v>0</v>
      </c>
      <c r="K96" s="38"/>
      <c r="L96" s="42"/>
      <c r="AU96" s="16" t="s">
        <v>98</v>
      </c>
    </row>
    <row r="97" s="8" customFormat="1" ht="24.96" customHeight="1">
      <c r="B97" s="182"/>
      <c r="C97" s="183"/>
      <c r="D97" s="184" t="s">
        <v>99</v>
      </c>
      <c r="E97" s="185"/>
      <c r="F97" s="185"/>
      <c r="G97" s="185"/>
      <c r="H97" s="185"/>
      <c r="I97" s="186"/>
      <c r="J97" s="187">
        <f>J128</f>
        <v>0</v>
      </c>
      <c r="K97" s="183"/>
      <c r="L97" s="188"/>
    </row>
    <row r="98" s="9" customFormat="1" ht="19.92" customHeight="1">
      <c r="B98" s="189"/>
      <c r="C98" s="190"/>
      <c r="D98" s="191" t="s">
        <v>100</v>
      </c>
      <c r="E98" s="192"/>
      <c r="F98" s="192"/>
      <c r="G98" s="192"/>
      <c r="H98" s="192"/>
      <c r="I98" s="193"/>
      <c r="J98" s="194">
        <f>J129</f>
        <v>0</v>
      </c>
      <c r="K98" s="190"/>
      <c r="L98" s="195"/>
    </row>
    <row r="99" s="9" customFormat="1" ht="19.92" customHeight="1">
      <c r="B99" s="189"/>
      <c r="C99" s="190"/>
      <c r="D99" s="191" t="s">
        <v>101</v>
      </c>
      <c r="E99" s="192"/>
      <c r="F99" s="192"/>
      <c r="G99" s="192"/>
      <c r="H99" s="192"/>
      <c r="I99" s="193"/>
      <c r="J99" s="194">
        <f>J171</f>
        <v>0</v>
      </c>
      <c r="K99" s="190"/>
      <c r="L99" s="195"/>
    </row>
    <row r="100" s="9" customFormat="1" ht="19.92" customHeight="1">
      <c r="B100" s="189"/>
      <c r="C100" s="190"/>
      <c r="D100" s="191" t="s">
        <v>102</v>
      </c>
      <c r="E100" s="192"/>
      <c r="F100" s="192"/>
      <c r="G100" s="192"/>
      <c r="H100" s="192"/>
      <c r="I100" s="193"/>
      <c r="J100" s="194">
        <f>J180</f>
        <v>0</v>
      </c>
      <c r="K100" s="190"/>
      <c r="L100" s="195"/>
    </row>
    <row r="101" s="9" customFormat="1" ht="19.92" customHeight="1">
      <c r="B101" s="189"/>
      <c r="C101" s="190"/>
      <c r="D101" s="191" t="s">
        <v>103</v>
      </c>
      <c r="E101" s="192"/>
      <c r="F101" s="192"/>
      <c r="G101" s="192"/>
      <c r="H101" s="192"/>
      <c r="I101" s="193"/>
      <c r="J101" s="194">
        <f>J194</f>
        <v>0</v>
      </c>
      <c r="K101" s="190"/>
      <c r="L101" s="195"/>
    </row>
    <row r="102" s="8" customFormat="1" ht="24.96" customHeight="1">
      <c r="B102" s="182"/>
      <c r="C102" s="183"/>
      <c r="D102" s="184" t="s">
        <v>104</v>
      </c>
      <c r="E102" s="185"/>
      <c r="F102" s="185"/>
      <c r="G102" s="185"/>
      <c r="H102" s="185"/>
      <c r="I102" s="186"/>
      <c r="J102" s="187">
        <f>J200</f>
        <v>0</v>
      </c>
      <c r="K102" s="183"/>
      <c r="L102" s="188"/>
    </row>
    <row r="103" s="9" customFormat="1" ht="19.92" customHeight="1">
      <c r="B103" s="189"/>
      <c r="C103" s="190"/>
      <c r="D103" s="191" t="s">
        <v>105</v>
      </c>
      <c r="E103" s="192"/>
      <c r="F103" s="192"/>
      <c r="G103" s="192"/>
      <c r="H103" s="192"/>
      <c r="I103" s="193"/>
      <c r="J103" s="194">
        <f>J201</f>
        <v>0</v>
      </c>
      <c r="K103" s="190"/>
      <c r="L103" s="195"/>
    </row>
    <row r="104" s="9" customFormat="1" ht="19.92" customHeight="1">
      <c r="B104" s="189"/>
      <c r="C104" s="190"/>
      <c r="D104" s="191" t="s">
        <v>106</v>
      </c>
      <c r="E104" s="192"/>
      <c r="F104" s="192"/>
      <c r="G104" s="192"/>
      <c r="H104" s="192"/>
      <c r="I104" s="193"/>
      <c r="J104" s="194">
        <f>J249</f>
        <v>0</v>
      </c>
      <c r="K104" s="190"/>
      <c r="L104" s="195"/>
    </row>
    <row r="105" s="9" customFormat="1" ht="19.92" customHeight="1">
      <c r="B105" s="189"/>
      <c r="C105" s="190"/>
      <c r="D105" s="191" t="s">
        <v>107</v>
      </c>
      <c r="E105" s="192"/>
      <c r="F105" s="192"/>
      <c r="G105" s="192"/>
      <c r="H105" s="192"/>
      <c r="I105" s="193"/>
      <c r="J105" s="194">
        <f>J267</f>
        <v>0</v>
      </c>
      <c r="K105" s="190"/>
      <c r="L105" s="195"/>
    </row>
    <row r="106" s="9" customFormat="1" ht="19.92" customHeight="1">
      <c r="B106" s="189"/>
      <c r="C106" s="190"/>
      <c r="D106" s="191" t="s">
        <v>108</v>
      </c>
      <c r="E106" s="192"/>
      <c r="F106" s="192"/>
      <c r="G106" s="192"/>
      <c r="H106" s="192"/>
      <c r="I106" s="193"/>
      <c r="J106" s="194">
        <f>J359</f>
        <v>0</v>
      </c>
      <c r="K106" s="190"/>
      <c r="L106" s="195"/>
    </row>
    <row r="107" s="9" customFormat="1" ht="19.92" customHeight="1">
      <c r="B107" s="189"/>
      <c r="C107" s="190"/>
      <c r="D107" s="191" t="s">
        <v>109</v>
      </c>
      <c r="E107" s="192"/>
      <c r="F107" s="192"/>
      <c r="G107" s="192"/>
      <c r="H107" s="192"/>
      <c r="I107" s="193"/>
      <c r="J107" s="194">
        <f>J422</f>
        <v>0</v>
      </c>
      <c r="K107" s="190"/>
      <c r="L107" s="195"/>
    </row>
    <row r="108" s="1" customFormat="1" ht="21.84" customHeight="1">
      <c r="B108" s="37"/>
      <c r="C108" s="38"/>
      <c r="D108" s="38"/>
      <c r="E108" s="38"/>
      <c r="F108" s="38"/>
      <c r="G108" s="38"/>
      <c r="H108" s="38"/>
      <c r="I108" s="138"/>
      <c r="J108" s="38"/>
      <c r="K108" s="38"/>
      <c r="L108" s="42"/>
    </row>
    <row r="109" s="1" customFormat="1" ht="6.96" customHeight="1">
      <c r="B109" s="60"/>
      <c r="C109" s="61"/>
      <c r="D109" s="61"/>
      <c r="E109" s="61"/>
      <c r="F109" s="61"/>
      <c r="G109" s="61"/>
      <c r="H109" s="61"/>
      <c r="I109" s="172"/>
      <c r="J109" s="61"/>
      <c r="K109" s="61"/>
      <c r="L109" s="42"/>
    </row>
    <row r="113" s="1" customFormat="1" ht="6.96" customHeight="1">
      <c r="B113" s="62"/>
      <c r="C113" s="63"/>
      <c r="D113" s="63"/>
      <c r="E113" s="63"/>
      <c r="F113" s="63"/>
      <c r="G113" s="63"/>
      <c r="H113" s="63"/>
      <c r="I113" s="175"/>
      <c r="J113" s="63"/>
      <c r="K113" s="63"/>
      <c r="L113" s="42"/>
    </row>
    <row r="114" s="1" customFormat="1" ht="24.96" customHeight="1">
      <c r="B114" s="37"/>
      <c r="C114" s="22" t="s">
        <v>110</v>
      </c>
      <c r="D114" s="38"/>
      <c r="E114" s="38"/>
      <c r="F114" s="38"/>
      <c r="G114" s="38"/>
      <c r="H114" s="38"/>
      <c r="I114" s="138"/>
      <c r="J114" s="38"/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38"/>
      <c r="J115" s="38"/>
      <c r="K115" s="38"/>
      <c r="L115" s="42"/>
    </row>
    <row r="116" s="1" customFormat="1" ht="12" customHeight="1">
      <c r="B116" s="37"/>
      <c r="C116" s="31" t="s">
        <v>16</v>
      </c>
      <c r="D116" s="38"/>
      <c r="E116" s="38"/>
      <c r="F116" s="38"/>
      <c r="G116" s="38"/>
      <c r="H116" s="38"/>
      <c r="I116" s="138"/>
      <c r="J116" s="38"/>
      <c r="K116" s="38"/>
      <c r="L116" s="42"/>
    </row>
    <row r="117" s="1" customFormat="1" ht="16.5" customHeight="1">
      <c r="B117" s="37"/>
      <c r="C117" s="38"/>
      <c r="D117" s="38"/>
      <c r="E117" s="176" t="str">
        <f>E7</f>
        <v>Třeboň - Lázně Aurora</v>
      </c>
      <c r="F117" s="31"/>
      <c r="G117" s="31"/>
      <c r="H117" s="31"/>
      <c r="I117" s="138"/>
      <c r="J117" s="38"/>
      <c r="K117" s="38"/>
      <c r="L117" s="42"/>
    </row>
    <row r="118" s="1" customFormat="1" ht="12" customHeight="1">
      <c r="B118" s="37"/>
      <c r="C118" s="31" t="s">
        <v>91</v>
      </c>
      <c r="D118" s="38"/>
      <c r="E118" s="38"/>
      <c r="F118" s="38"/>
      <c r="G118" s="38"/>
      <c r="H118" s="38"/>
      <c r="I118" s="138"/>
      <c r="J118" s="38"/>
      <c r="K118" s="38"/>
      <c r="L118" s="42"/>
    </row>
    <row r="119" s="1" customFormat="1" ht="16.5" customHeight="1">
      <c r="B119" s="37"/>
      <c r="C119" s="38"/>
      <c r="D119" s="38"/>
      <c r="E119" s="70" t="str">
        <f>E9</f>
        <v>D.1.4.1 - Zdravotně technická instalace</v>
      </c>
      <c r="F119" s="38"/>
      <c r="G119" s="38"/>
      <c r="H119" s="38"/>
      <c r="I119" s="138"/>
      <c r="J119" s="38"/>
      <c r="K119" s="38"/>
      <c r="L119" s="42"/>
    </row>
    <row r="120" s="1" customFormat="1" ht="6.96" customHeight="1">
      <c r="B120" s="37"/>
      <c r="C120" s="38"/>
      <c r="D120" s="38"/>
      <c r="E120" s="38"/>
      <c r="F120" s="38"/>
      <c r="G120" s="38"/>
      <c r="H120" s="38"/>
      <c r="I120" s="138"/>
      <c r="J120" s="38"/>
      <c r="K120" s="38"/>
      <c r="L120" s="42"/>
    </row>
    <row r="121" s="1" customFormat="1" ht="12" customHeight="1">
      <c r="B121" s="37"/>
      <c r="C121" s="31" t="s">
        <v>20</v>
      </c>
      <c r="D121" s="38"/>
      <c r="E121" s="38"/>
      <c r="F121" s="26" t="str">
        <f>F12</f>
        <v xml:space="preserve"> </v>
      </c>
      <c r="G121" s="38"/>
      <c r="H121" s="38"/>
      <c r="I121" s="141" t="s">
        <v>22</v>
      </c>
      <c r="J121" s="73" t="str">
        <f>IF(J12="","",J12)</f>
        <v>13. 3. 2021</v>
      </c>
      <c r="K121" s="38"/>
      <c r="L121" s="42"/>
    </row>
    <row r="122" s="1" customFormat="1" ht="6.96" customHeight="1">
      <c r="B122" s="37"/>
      <c r="C122" s="38"/>
      <c r="D122" s="38"/>
      <c r="E122" s="38"/>
      <c r="F122" s="38"/>
      <c r="G122" s="38"/>
      <c r="H122" s="38"/>
      <c r="I122" s="138"/>
      <c r="J122" s="38"/>
      <c r="K122" s="38"/>
      <c r="L122" s="42"/>
    </row>
    <row r="123" s="1" customFormat="1" ht="15.15" customHeight="1">
      <c r="B123" s="37"/>
      <c r="C123" s="31" t="s">
        <v>24</v>
      </c>
      <c r="D123" s="38"/>
      <c r="E123" s="38"/>
      <c r="F123" s="26" t="str">
        <f>E15</f>
        <v>Slatinné lázn+ Třeboň s.r.o.</v>
      </c>
      <c r="G123" s="38"/>
      <c r="H123" s="38"/>
      <c r="I123" s="141" t="s">
        <v>30</v>
      </c>
      <c r="J123" s="35" t="str">
        <f>E21</f>
        <v xml:space="preserve"> </v>
      </c>
      <c r="K123" s="38"/>
      <c r="L123" s="42"/>
    </row>
    <row r="124" s="1" customFormat="1" ht="43.05" customHeight="1">
      <c r="B124" s="37"/>
      <c r="C124" s="31" t="s">
        <v>28</v>
      </c>
      <c r="D124" s="38"/>
      <c r="E124" s="38"/>
      <c r="F124" s="26" t="str">
        <f>IF(E18="","",E18)</f>
        <v>Vyplň údaj</v>
      </c>
      <c r="G124" s="38"/>
      <c r="H124" s="38"/>
      <c r="I124" s="141" t="s">
        <v>32</v>
      </c>
      <c r="J124" s="35" t="str">
        <f>E24</f>
        <v>Vít Včeliš, vitvcelis@seznam.cz, 724 538 658</v>
      </c>
      <c r="K124" s="38"/>
      <c r="L124" s="42"/>
    </row>
    <row r="125" s="1" customFormat="1" ht="10.32" customHeight="1">
      <c r="B125" s="37"/>
      <c r="C125" s="38"/>
      <c r="D125" s="38"/>
      <c r="E125" s="38"/>
      <c r="F125" s="38"/>
      <c r="G125" s="38"/>
      <c r="H125" s="38"/>
      <c r="I125" s="138"/>
      <c r="J125" s="38"/>
      <c r="K125" s="38"/>
      <c r="L125" s="42"/>
    </row>
    <row r="126" s="10" customFormat="1" ht="29.28" customHeight="1">
      <c r="B126" s="196"/>
      <c r="C126" s="197" t="s">
        <v>111</v>
      </c>
      <c r="D126" s="198" t="s">
        <v>61</v>
      </c>
      <c r="E126" s="198" t="s">
        <v>57</v>
      </c>
      <c r="F126" s="198" t="s">
        <v>58</v>
      </c>
      <c r="G126" s="198" t="s">
        <v>112</v>
      </c>
      <c r="H126" s="198" t="s">
        <v>113</v>
      </c>
      <c r="I126" s="199" t="s">
        <v>114</v>
      </c>
      <c r="J126" s="200" t="s">
        <v>96</v>
      </c>
      <c r="K126" s="201" t="s">
        <v>115</v>
      </c>
      <c r="L126" s="202"/>
      <c r="M126" s="94" t="s">
        <v>1</v>
      </c>
      <c r="N126" s="95" t="s">
        <v>40</v>
      </c>
      <c r="O126" s="95" t="s">
        <v>116</v>
      </c>
      <c r="P126" s="95" t="s">
        <v>117</v>
      </c>
      <c r="Q126" s="95" t="s">
        <v>118</v>
      </c>
      <c r="R126" s="95" t="s">
        <v>119</v>
      </c>
      <c r="S126" s="95" t="s">
        <v>120</v>
      </c>
      <c r="T126" s="96" t="s">
        <v>121</v>
      </c>
    </row>
    <row r="127" s="1" customFormat="1" ht="22.8" customHeight="1">
      <c r="B127" s="37"/>
      <c r="C127" s="101" t="s">
        <v>122</v>
      </c>
      <c r="D127" s="38"/>
      <c r="E127" s="38"/>
      <c r="F127" s="38"/>
      <c r="G127" s="38"/>
      <c r="H127" s="38"/>
      <c r="I127" s="138"/>
      <c r="J127" s="203">
        <f>BK127</f>
        <v>0</v>
      </c>
      <c r="K127" s="38"/>
      <c r="L127" s="42"/>
      <c r="M127" s="97"/>
      <c r="N127" s="98"/>
      <c r="O127" s="98"/>
      <c r="P127" s="204">
        <f>P128+P200</f>
        <v>0</v>
      </c>
      <c r="Q127" s="98"/>
      <c r="R127" s="204">
        <f>R128+R200</f>
        <v>330.23340499999995</v>
      </c>
      <c r="S127" s="98"/>
      <c r="T127" s="205">
        <f>T128+T200</f>
        <v>4.0859999999999994</v>
      </c>
      <c r="AT127" s="16" t="s">
        <v>75</v>
      </c>
      <c r="AU127" s="16" t="s">
        <v>98</v>
      </c>
      <c r="BK127" s="206">
        <f>BK128+BK200</f>
        <v>0</v>
      </c>
    </row>
    <row r="128" s="11" customFormat="1" ht="25.92" customHeight="1">
      <c r="B128" s="207"/>
      <c r="C128" s="208"/>
      <c r="D128" s="209" t="s">
        <v>75</v>
      </c>
      <c r="E128" s="210" t="s">
        <v>123</v>
      </c>
      <c r="F128" s="210" t="s">
        <v>124</v>
      </c>
      <c r="G128" s="208"/>
      <c r="H128" s="208"/>
      <c r="I128" s="211"/>
      <c r="J128" s="212">
        <f>BK128</f>
        <v>0</v>
      </c>
      <c r="K128" s="208"/>
      <c r="L128" s="213"/>
      <c r="M128" s="214"/>
      <c r="N128" s="215"/>
      <c r="O128" s="215"/>
      <c r="P128" s="216">
        <f>P129+P171+P180+P194</f>
        <v>0</v>
      </c>
      <c r="Q128" s="215"/>
      <c r="R128" s="216">
        <f>R129+R171+R180+R194</f>
        <v>324.08604999999994</v>
      </c>
      <c r="S128" s="215"/>
      <c r="T128" s="217">
        <f>T129+T171+T180+T194</f>
        <v>4.0859999999999994</v>
      </c>
      <c r="AR128" s="218" t="s">
        <v>84</v>
      </c>
      <c r="AT128" s="219" t="s">
        <v>75</v>
      </c>
      <c r="AU128" s="219" t="s">
        <v>76</v>
      </c>
      <c r="AY128" s="218" t="s">
        <v>125</v>
      </c>
      <c r="BK128" s="220">
        <f>BK129+BK171+BK180+BK194</f>
        <v>0</v>
      </c>
    </row>
    <row r="129" s="11" customFormat="1" ht="22.8" customHeight="1">
      <c r="B129" s="207"/>
      <c r="C129" s="208"/>
      <c r="D129" s="209" t="s">
        <v>75</v>
      </c>
      <c r="E129" s="221" t="s">
        <v>84</v>
      </c>
      <c r="F129" s="221" t="s">
        <v>126</v>
      </c>
      <c r="G129" s="208"/>
      <c r="H129" s="208"/>
      <c r="I129" s="211"/>
      <c r="J129" s="222">
        <f>BK129</f>
        <v>0</v>
      </c>
      <c r="K129" s="208"/>
      <c r="L129" s="213"/>
      <c r="M129" s="214"/>
      <c r="N129" s="215"/>
      <c r="O129" s="215"/>
      <c r="P129" s="216">
        <f>SUM(P130:P170)</f>
        <v>0</v>
      </c>
      <c r="Q129" s="215"/>
      <c r="R129" s="216">
        <f>SUM(R130:R170)</f>
        <v>320.45201999999995</v>
      </c>
      <c r="S129" s="215"/>
      <c r="T129" s="217">
        <f>SUM(T130:T170)</f>
        <v>0</v>
      </c>
      <c r="AR129" s="218" t="s">
        <v>84</v>
      </c>
      <c r="AT129" s="219" t="s">
        <v>75</v>
      </c>
      <c r="AU129" s="219" t="s">
        <v>84</v>
      </c>
      <c r="AY129" s="218" t="s">
        <v>125</v>
      </c>
      <c r="BK129" s="220">
        <f>SUM(BK130:BK170)</f>
        <v>0</v>
      </c>
    </row>
    <row r="130" s="1" customFormat="1" ht="16.5" customHeight="1">
      <c r="B130" s="37"/>
      <c r="C130" s="223" t="s">
        <v>84</v>
      </c>
      <c r="D130" s="223" t="s">
        <v>127</v>
      </c>
      <c r="E130" s="224" t="s">
        <v>128</v>
      </c>
      <c r="F130" s="225" t="s">
        <v>129</v>
      </c>
      <c r="G130" s="226" t="s">
        <v>130</v>
      </c>
      <c r="H130" s="227">
        <v>352</v>
      </c>
      <c r="I130" s="228"/>
      <c r="J130" s="229">
        <f>ROUND(I130*H130,2)</f>
        <v>0</v>
      </c>
      <c r="K130" s="225" t="s">
        <v>1</v>
      </c>
      <c r="L130" s="42"/>
      <c r="M130" s="230" t="s">
        <v>1</v>
      </c>
      <c r="N130" s="231" t="s">
        <v>41</v>
      </c>
      <c r="O130" s="85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AR130" s="234" t="s">
        <v>131</v>
      </c>
      <c r="AT130" s="234" t="s">
        <v>127</v>
      </c>
      <c r="AU130" s="234" t="s">
        <v>86</v>
      </c>
      <c r="AY130" s="16" t="s">
        <v>125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6" t="s">
        <v>84</v>
      </c>
      <c r="BK130" s="235">
        <f>ROUND(I130*H130,2)</f>
        <v>0</v>
      </c>
      <c r="BL130" s="16" t="s">
        <v>131</v>
      </c>
      <c r="BM130" s="234" t="s">
        <v>132</v>
      </c>
    </row>
    <row r="131" s="12" customFormat="1">
      <c r="B131" s="236"/>
      <c r="C131" s="237"/>
      <c r="D131" s="238" t="s">
        <v>133</v>
      </c>
      <c r="E131" s="239" t="s">
        <v>1</v>
      </c>
      <c r="F131" s="240" t="s">
        <v>134</v>
      </c>
      <c r="G131" s="237"/>
      <c r="H131" s="241">
        <v>248.31999999999999</v>
      </c>
      <c r="I131" s="242"/>
      <c r="J131" s="237"/>
      <c r="K131" s="237"/>
      <c r="L131" s="243"/>
      <c r="M131" s="244"/>
      <c r="N131" s="245"/>
      <c r="O131" s="245"/>
      <c r="P131" s="245"/>
      <c r="Q131" s="245"/>
      <c r="R131" s="245"/>
      <c r="S131" s="245"/>
      <c r="T131" s="246"/>
      <c r="AT131" s="247" t="s">
        <v>133</v>
      </c>
      <c r="AU131" s="247" t="s">
        <v>86</v>
      </c>
      <c r="AV131" s="12" t="s">
        <v>86</v>
      </c>
      <c r="AW131" s="12" t="s">
        <v>31</v>
      </c>
      <c r="AX131" s="12" t="s">
        <v>76</v>
      </c>
      <c r="AY131" s="247" t="s">
        <v>125</v>
      </c>
    </row>
    <row r="132" s="12" customFormat="1">
      <c r="B132" s="236"/>
      <c r="C132" s="237"/>
      <c r="D132" s="238" t="s">
        <v>133</v>
      </c>
      <c r="E132" s="239" t="s">
        <v>1</v>
      </c>
      <c r="F132" s="240" t="s">
        <v>135</v>
      </c>
      <c r="G132" s="237"/>
      <c r="H132" s="241">
        <v>43.520000000000003</v>
      </c>
      <c r="I132" s="242"/>
      <c r="J132" s="237"/>
      <c r="K132" s="237"/>
      <c r="L132" s="243"/>
      <c r="M132" s="244"/>
      <c r="N132" s="245"/>
      <c r="O132" s="245"/>
      <c r="P132" s="245"/>
      <c r="Q132" s="245"/>
      <c r="R132" s="245"/>
      <c r="S132" s="245"/>
      <c r="T132" s="246"/>
      <c r="AT132" s="247" t="s">
        <v>133</v>
      </c>
      <c r="AU132" s="247" t="s">
        <v>86</v>
      </c>
      <c r="AV132" s="12" t="s">
        <v>86</v>
      </c>
      <c r="AW132" s="12" t="s">
        <v>31</v>
      </c>
      <c r="AX132" s="12" t="s">
        <v>76</v>
      </c>
      <c r="AY132" s="247" t="s">
        <v>125</v>
      </c>
    </row>
    <row r="133" s="12" customFormat="1">
      <c r="B133" s="236"/>
      <c r="C133" s="237"/>
      <c r="D133" s="238" t="s">
        <v>133</v>
      </c>
      <c r="E133" s="239" t="s">
        <v>1</v>
      </c>
      <c r="F133" s="240" t="s">
        <v>136</v>
      </c>
      <c r="G133" s="237"/>
      <c r="H133" s="241">
        <v>60.159999999999997</v>
      </c>
      <c r="I133" s="242"/>
      <c r="J133" s="237"/>
      <c r="K133" s="237"/>
      <c r="L133" s="243"/>
      <c r="M133" s="244"/>
      <c r="N133" s="245"/>
      <c r="O133" s="245"/>
      <c r="P133" s="245"/>
      <c r="Q133" s="245"/>
      <c r="R133" s="245"/>
      <c r="S133" s="245"/>
      <c r="T133" s="246"/>
      <c r="AT133" s="247" t="s">
        <v>133</v>
      </c>
      <c r="AU133" s="247" t="s">
        <v>86</v>
      </c>
      <c r="AV133" s="12" t="s">
        <v>86</v>
      </c>
      <c r="AW133" s="12" t="s">
        <v>31</v>
      </c>
      <c r="AX133" s="12" t="s">
        <v>76</v>
      </c>
      <c r="AY133" s="247" t="s">
        <v>125</v>
      </c>
    </row>
    <row r="134" s="13" customFormat="1">
      <c r="B134" s="248"/>
      <c r="C134" s="249"/>
      <c r="D134" s="238" t="s">
        <v>133</v>
      </c>
      <c r="E134" s="250" t="s">
        <v>1</v>
      </c>
      <c r="F134" s="251" t="s">
        <v>137</v>
      </c>
      <c r="G134" s="249"/>
      <c r="H134" s="252">
        <v>352</v>
      </c>
      <c r="I134" s="253"/>
      <c r="J134" s="249"/>
      <c r="K134" s="249"/>
      <c r="L134" s="254"/>
      <c r="M134" s="255"/>
      <c r="N134" s="256"/>
      <c r="O134" s="256"/>
      <c r="P134" s="256"/>
      <c r="Q134" s="256"/>
      <c r="R134" s="256"/>
      <c r="S134" s="256"/>
      <c r="T134" s="257"/>
      <c r="AT134" s="258" t="s">
        <v>133</v>
      </c>
      <c r="AU134" s="258" t="s">
        <v>86</v>
      </c>
      <c r="AV134" s="13" t="s">
        <v>131</v>
      </c>
      <c r="AW134" s="13" t="s">
        <v>31</v>
      </c>
      <c r="AX134" s="13" t="s">
        <v>84</v>
      </c>
      <c r="AY134" s="258" t="s">
        <v>125</v>
      </c>
    </row>
    <row r="135" s="1" customFormat="1" ht="24" customHeight="1">
      <c r="B135" s="37"/>
      <c r="C135" s="223" t="s">
        <v>86</v>
      </c>
      <c r="D135" s="223" t="s">
        <v>127</v>
      </c>
      <c r="E135" s="224" t="s">
        <v>138</v>
      </c>
      <c r="F135" s="225" t="s">
        <v>139</v>
      </c>
      <c r="G135" s="226" t="s">
        <v>130</v>
      </c>
      <c r="H135" s="227">
        <v>100</v>
      </c>
      <c r="I135" s="228"/>
      <c r="J135" s="229">
        <f>ROUND(I135*H135,2)</f>
        <v>0</v>
      </c>
      <c r="K135" s="225" t="s">
        <v>140</v>
      </c>
      <c r="L135" s="42"/>
      <c r="M135" s="230" t="s">
        <v>1</v>
      </c>
      <c r="N135" s="231" t="s">
        <v>41</v>
      </c>
      <c r="O135" s="85"/>
      <c r="P135" s="232">
        <f>O135*H135</f>
        <v>0</v>
      </c>
      <c r="Q135" s="232">
        <v>0</v>
      </c>
      <c r="R135" s="232">
        <f>Q135*H135</f>
        <v>0</v>
      </c>
      <c r="S135" s="232">
        <v>0</v>
      </c>
      <c r="T135" s="233">
        <f>S135*H135</f>
        <v>0</v>
      </c>
      <c r="AR135" s="234" t="s">
        <v>131</v>
      </c>
      <c r="AT135" s="234" t="s">
        <v>127</v>
      </c>
      <c r="AU135" s="234" t="s">
        <v>86</v>
      </c>
      <c r="AY135" s="16" t="s">
        <v>125</v>
      </c>
      <c r="BE135" s="235">
        <f>IF(N135="základní",J135,0)</f>
        <v>0</v>
      </c>
      <c r="BF135" s="235">
        <f>IF(N135="snížená",J135,0)</f>
        <v>0</v>
      </c>
      <c r="BG135" s="235">
        <f>IF(N135="zákl. přenesená",J135,0)</f>
        <v>0</v>
      </c>
      <c r="BH135" s="235">
        <f>IF(N135="sníž. přenesená",J135,0)</f>
        <v>0</v>
      </c>
      <c r="BI135" s="235">
        <f>IF(N135="nulová",J135,0)</f>
        <v>0</v>
      </c>
      <c r="BJ135" s="16" t="s">
        <v>84</v>
      </c>
      <c r="BK135" s="235">
        <f>ROUND(I135*H135,2)</f>
        <v>0</v>
      </c>
      <c r="BL135" s="16" t="s">
        <v>131</v>
      </c>
      <c r="BM135" s="234" t="s">
        <v>141</v>
      </c>
    </row>
    <row r="136" s="12" customFormat="1">
      <c r="B136" s="236"/>
      <c r="C136" s="237"/>
      <c r="D136" s="238" t="s">
        <v>133</v>
      </c>
      <c r="E136" s="239" t="s">
        <v>1</v>
      </c>
      <c r="F136" s="240" t="s">
        <v>142</v>
      </c>
      <c r="G136" s="237"/>
      <c r="H136" s="241">
        <v>100</v>
      </c>
      <c r="I136" s="242"/>
      <c r="J136" s="237"/>
      <c r="K136" s="237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133</v>
      </c>
      <c r="AU136" s="247" t="s">
        <v>86</v>
      </c>
      <c r="AV136" s="12" t="s">
        <v>86</v>
      </c>
      <c r="AW136" s="12" t="s">
        <v>31</v>
      </c>
      <c r="AX136" s="12" t="s">
        <v>76</v>
      </c>
      <c r="AY136" s="247" t="s">
        <v>125</v>
      </c>
    </row>
    <row r="137" s="13" customFormat="1">
      <c r="B137" s="248"/>
      <c r="C137" s="249"/>
      <c r="D137" s="238" t="s">
        <v>133</v>
      </c>
      <c r="E137" s="250" t="s">
        <v>1</v>
      </c>
      <c r="F137" s="251" t="s">
        <v>137</v>
      </c>
      <c r="G137" s="249"/>
      <c r="H137" s="252">
        <v>100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AT137" s="258" t="s">
        <v>133</v>
      </c>
      <c r="AU137" s="258" t="s">
        <v>86</v>
      </c>
      <c r="AV137" s="13" t="s">
        <v>131</v>
      </c>
      <c r="AW137" s="13" t="s">
        <v>31</v>
      </c>
      <c r="AX137" s="13" t="s">
        <v>84</v>
      </c>
      <c r="AY137" s="258" t="s">
        <v>125</v>
      </c>
    </row>
    <row r="138" s="1" customFormat="1" ht="24" customHeight="1">
      <c r="B138" s="37"/>
      <c r="C138" s="223" t="s">
        <v>143</v>
      </c>
      <c r="D138" s="223" t="s">
        <v>127</v>
      </c>
      <c r="E138" s="224" t="s">
        <v>144</v>
      </c>
      <c r="F138" s="225" t="s">
        <v>145</v>
      </c>
      <c r="G138" s="226" t="s">
        <v>130</v>
      </c>
      <c r="H138" s="227">
        <v>452</v>
      </c>
      <c r="I138" s="228"/>
      <c r="J138" s="229">
        <f>ROUND(I138*H138,2)</f>
        <v>0</v>
      </c>
      <c r="K138" s="225" t="s">
        <v>140</v>
      </c>
      <c r="L138" s="42"/>
      <c r="M138" s="230" t="s">
        <v>1</v>
      </c>
      <c r="N138" s="231" t="s">
        <v>41</v>
      </c>
      <c r="O138" s="85"/>
      <c r="P138" s="232">
        <f>O138*H138</f>
        <v>0</v>
      </c>
      <c r="Q138" s="232">
        <v>0</v>
      </c>
      <c r="R138" s="232">
        <f>Q138*H138</f>
        <v>0</v>
      </c>
      <c r="S138" s="232">
        <v>0</v>
      </c>
      <c r="T138" s="233">
        <f>S138*H138</f>
        <v>0</v>
      </c>
      <c r="AR138" s="234" t="s">
        <v>131</v>
      </c>
      <c r="AT138" s="234" t="s">
        <v>127</v>
      </c>
      <c r="AU138" s="234" t="s">
        <v>86</v>
      </c>
      <c r="AY138" s="16" t="s">
        <v>125</v>
      </c>
      <c r="BE138" s="235">
        <f>IF(N138="základní",J138,0)</f>
        <v>0</v>
      </c>
      <c r="BF138" s="235">
        <f>IF(N138="snížená",J138,0)</f>
        <v>0</v>
      </c>
      <c r="BG138" s="235">
        <f>IF(N138="zákl. přenesená",J138,0)</f>
        <v>0</v>
      </c>
      <c r="BH138" s="235">
        <f>IF(N138="sníž. přenesená",J138,0)</f>
        <v>0</v>
      </c>
      <c r="BI138" s="235">
        <f>IF(N138="nulová",J138,0)</f>
        <v>0</v>
      </c>
      <c r="BJ138" s="16" t="s">
        <v>84</v>
      </c>
      <c r="BK138" s="235">
        <f>ROUND(I138*H138,2)</f>
        <v>0</v>
      </c>
      <c r="BL138" s="16" t="s">
        <v>131</v>
      </c>
      <c r="BM138" s="234" t="s">
        <v>146</v>
      </c>
    </row>
    <row r="139" s="12" customFormat="1">
      <c r="B139" s="236"/>
      <c r="C139" s="237"/>
      <c r="D139" s="238" t="s">
        <v>133</v>
      </c>
      <c r="E139" s="239" t="s">
        <v>1</v>
      </c>
      <c r="F139" s="240" t="s">
        <v>147</v>
      </c>
      <c r="G139" s="237"/>
      <c r="H139" s="241">
        <v>452</v>
      </c>
      <c r="I139" s="242"/>
      <c r="J139" s="237"/>
      <c r="K139" s="237"/>
      <c r="L139" s="243"/>
      <c r="M139" s="244"/>
      <c r="N139" s="245"/>
      <c r="O139" s="245"/>
      <c r="P139" s="245"/>
      <c r="Q139" s="245"/>
      <c r="R139" s="245"/>
      <c r="S139" s="245"/>
      <c r="T139" s="246"/>
      <c r="AT139" s="247" t="s">
        <v>133</v>
      </c>
      <c r="AU139" s="247" t="s">
        <v>86</v>
      </c>
      <c r="AV139" s="12" t="s">
        <v>86</v>
      </c>
      <c r="AW139" s="12" t="s">
        <v>31</v>
      </c>
      <c r="AX139" s="12" t="s">
        <v>84</v>
      </c>
      <c r="AY139" s="247" t="s">
        <v>125</v>
      </c>
    </row>
    <row r="140" s="1" customFormat="1" ht="24" customHeight="1">
      <c r="B140" s="37"/>
      <c r="C140" s="223" t="s">
        <v>131</v>
      </c>
      <c r="D140" s="223" t="s">
        <v>127</v>
      </c>
      <c r="E140" s="224" t="s">
        <v>148</v>
      </c>
      <c r="F140" s="225" t="s">
        <v>149</v>
      </c>
      <c r="G140" s="226" t="s">
        <v>130</v>
      </c>
      <c r="H140" s="227">
        <v>-68.995999999999995</v>
      </c>
      <c r="I140" s="228"/>
      <c r="J140" s="229">
        <f>ROUND(I140*H140,2)</f>
        <v>0</v>
      </c>
      <c r="K140" s="225" t="s">
        <v>1</v>
      </c>
      <c r="L140" s="42"/>
      <c r="M140" s="230" t="s">
        <v>1</v>
      </c>
      <c r="N140" s="231" t="s">
        <v>41</v>
      </c>
      <c r="O140" s="85"/>
      <c r="P140" s="232">
        <f>O140*H140</f>
        <v>0</v>
      </c>
      <c r="Q140" s="232">
        <v>0</v>
      </c>
      <c r="R140" s="232">
        <f>Q140*H140</f>
        <v>0</v>
      </c>
      <c r="S140" s="232">
        <v>0</v>
      </c>
      <c r="T140" s="233">
        <f>S140*H140</f>
        <v>0</v>
      </c>
      <c r="AR140" s="234" t="s">
        <v>131</v>
      </c>
      <c r="AT140" s="234" t="s">
        <v>127</v>
      </c>
      <c r="AU140" s="234" t="s">
        <v>86</v>
      </c>
      <c r="AY140" s="16" t="s">
        <v>125</v>
      </c>
      <c r="BE140" s="235">
        <f>IF(N140="základní",J140,0)</f>
        <v>0</v>
      </c>
      <c r="BF140" s="235">
        <f>IF(N140="snížená",J140,0)</f>
        <v>0</v>
      </c>
      <c r="BG140" s="235">
        <f>IF(N140="zákl. přenesená",J140,0)</f>
        <v>0</v>
      </c>
      <c r="BH140" s="235">
        <f>IF(N140="sníž. přenesená",J140,0)</f>
        <v>0</v>
      </c>
      <c r="BI140" s="235">
        <f>IF(N140="nulová",J140,0)</f>
        <v>0</v>
      </c>
      <c r="BJ140" s="16" t="s">
        <v>84</v>
      </c>
      <c r="BK140" s="235">
        <f>ROUND(I140*H140,2)</f>
        <v>0</v>
      </c>
      <c r="BL140" s="16" t="s">
        <v>131</v>
      </c>
      <c r="BM140" s="234" t="s">
        <v>150</v>
      </c>
    </row>
    <row r="141" s="12" customFormat="1">
      <c r="B141" s="236"/>
      <c r="C141" s="237"/>
      <c r="D141" s="238" t="s">
        <v>133</v>
      </c>
      <c r="E141" s="239" t="s">
        <v>1</v>
      </c>
      <c r="F141" s="240" t="s">
        <v>151</v>
      </c>
      <c r="G141" s="237"/>
      <c r="H141" s="241">
        <v>452</v>
      </c>
      <c r="I141" s="242"/>
      <c r="J141" s="237"/>
      <c r="K141" s="237"/>
      <c r="L141" s="243"/>
      <c r="M141" s="244"/>
      <c r="N141" s="245"/>
      <c r="O141" s="245"/>
      <c r="P141" s="245"/>
      <c r="Q141" s="245"/>
      <c r="R141" s="245"/>
      <c r="S141" s="245"/>
      <c r="T141" s="246"/>
      <c r="AT141" s="247" t="s">
        <v>133</v>
      </c>
      <c r="AU141" s="247" t="s">
        <v>86</v>
      </c>
      <c r="AV141" s="12" t="s">
        <v>86</v>
      </c>
      <c r="AW141" s="12" t="s">
        <v>31</v>
      </c>
      <c r="AX141" s="12" t="s">
        <v>76</v>
      </c>
      <c r="AY141" s="247" t="s">
        <v>125</v>
      </c>
    </row>
    <row r="142" s="12" customFormat="1">
      <c r="B142" s="236"/>
      <c r="C142" s="237"/>
      <c r="D142" s="238" t="s">
        <v>133</v>
      </c>
      <c r="E142" s="239" t="s">
        <v>1</v>
      </c>
      <c r="F142" s="240" t="s">
        <v>152</v>
      </c>
      <c r="G142" s="237"/>
      <c r="H142" s="241">
        <v>-520.99599999999998</v>
      </c>
      <c r="I142" s="242"/>
      <c r="J142" s="237"/>
      <c r="K142" s="237"/>
      <c r="L142" s="243"/>
      <c r="M142" s="244"/>
      <c r="N142" s="245"/>
      <c r="O142" s="245"/>
      <c r="P142" s="245"/>
      <c r="Q142" s="245"/>
      <c r="R142" s="245"/>
      <c r="S142" s="245"/>
      <c r="T142" s="246"/>
      <c r="AT142" s="247" t="s">
        <v>133</v>
      </c>
      <c r="AU142" s="247" t="s">
        <v>86</v>
      </c>
      <c r="AV142" s="12" t="s">
        <v>86</v>
      </c>
      <c r="AW142" s="12" t="s">
        <v>31</v>
      </c>
      <c r="AX142" s="12" t="s">
        <v>76</v>
      </c>
      <c r="AY142" s="247" t="s">
        <v>125</v>
      </c>
    </row>
    <row r="143" s="13" customFormat="1">
      <c r="B143" s="248"/>
      <c r="C143" s="249"/>
      <c r="D143" s="238" t="s">
        <v>133</v>
      </c>
      <c r="E143" s="250" t="s">
        <v>1</v>
      </c>
      <c r="F143" s="251" t="s">
        <v>137</v>
      </c>
      <c r="G143" s="249"/>
      <c r="H143" s="252">
        <v>-68.995999999999995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AT143" s="258" t="s">
        <v>133</v>
      </c>
      <c r="AU143" s="258" t="s">
        <v>86</v>
      </c>
      <c r="AV143" s="13" t="s">
        <v>131</v>
      </c>
      <c r="AW143" s="13" t="s">
        <v>31</v>
      </c>
      <c r="AX143" s="13" t="s">
        <v>84</v>
      </c>
      <c r="AY143" s="258" t="s">
        <v>125</v>
      </c>
    </row>
    <row r="144" s="1" customFormat="1" ht="16.5" customHeight="1">
      <c r="B144" s="37"/>
      <c r="C144" s="223" t="s">
        <v>153</v>
      </c>
      <c r="D144" s="223" t="s">
        <v>127</v>
      </c>
      <c r="E144" s="224" t="s">
        <v>154</v>
      </c>
      <c r="F144" s="225" t="s">
        <v>155</v>
      </c>
      <c r="G144" s="226" t="s">
        <v>130</v>
      </c>
      <c r="H144" s="227">
        <v>204.84399999999999</v>
      </c>
      <c r="I144" s="228"/>
      <c r="J144" s="229">
        <f>ROUND(I144*H144,2)</f>
        <v>0</v>
      </c>
      <c r="K144" s="225" t="s">
        <v>1</v>
      </c>
      <c r="L144" s="42"/>
      <c r="M144" s="230" t="s">
        <v>1</v>
      </c>
      <c r="N144" s="231" t="s">
        <v>41</v>
      </c>
      <c r="O144" s="85"/>
      <c r="P144" s="232">
        <f>O144*H144</f>
        <v>0</v>
      </c>
      <c r="Q144" s="232">
        <v>0</v>
      </c>
      <c r="R144" s="232">
        <f>Q144*H144</f>
        <v>0</v>
      </c>
      <c r="S144" s="232">
        <v>0</v>
      </c>
      <c r="T144" s="233">
        <f>S144*H144</f>
        <v>0</v>
      </c>
      <c r="AR144" s="234" t="s">
        <v>131</v>
      </c>
      <c r="AT144" s="234" t="s">
        <v>127</v>
      </c>
      <c r="AU144" s="234" t="s">
        <v>86</v>
      </c>
      <c r="AY144" s="16" t="s">
        <v>125</v>
      </c>
      <c r="BE144" s="235">
        <f>IF(N144="základní",J144,0)</f>
        <v>0</v>
      </c>
      <c r="BF144" s="235">
        <f>IF(N144="snížená",J144,0)</f>
        <v>0</v>
      </c>
      <c r="BG144" s="235">
        <f>IF(N144="zákl. přenesená",J144,0)</f>
        <v>0</v>
      </c>
      <c r="BH144" s="235">
        <f>IF(N144="sníž. přenesená",J144,0)</f>
        <v>0</v>
      </c>
      <c r="BI144" s="235">
        <f>IF(N144="nulová",J144,0)</f>
        <v>0</v>
      </c>
      <c r="BJ144" s="16" t="s">
        <v>84</v>
      </c>
      <c r="BK144" s="235">
        <f>ROUND(I144*H144,2)</f>
        <v>0</v>
      </c>
      <c r="BL144" s="16" t="s">
        <v>131</v>
      </c>
      <c r="BM144" s="234" t="s">
        <v>156</v>
      </c>
    </row>
    <row r="145" s="1" customFormat="1" ht="24" customHeight="1">
      <c r="B145" s="37"/>
      <c r="C145" s="223" t="s">
        <v>157</v>
      </c>
      <c r="D145" s="223" t="s">
        <v>127</v>
      </c>
      <c r="E145" s="224" t="s">
        <v>158</v>
      </c>
      <c r="F145" s="225" t="s">
        <v>159</v>
      </c>
      <c r="G145" s="226" t="s">
        <v>160</v>
      </c>
      <c r="H145" s="227">
        <v>368.71899999999999</v>
      </c>
      <c r="I145" s="228"/>
      <c r="J145" s="229">
        <f>ROUND(I145*H145,2)</f>
        <v>0</v>
      </c>
      <c r="K145" s="225" t="s">
        <v>1</v>
      </c>
      <c r="L145" s="42"/>
      <c r="M145" s="230" t="s">
        <v>1</v>
      </c>
      <c r="N145" s="231" t="s">
        <v>41</v>
      </c>
      <c r="O145" s="85"/>
      <c r="P145" s="232">
        <f>O145*H145</f>
        <v>0</v>
      </c>
      <c r="Q145" s="232">
        <v>0</v>
      </c>
      <c r="R145" s="232">
        <f>Q145*H145</f>
        <v>0</v>
      </c>
      <c r="S145" s="232">
        <v>0</v>
      </c>
      <c r="T145" s="233">
        <f>S145*H145</f>
        <v>0</v>
      </c>
      <c r="AR145" s="234" t="s">
        <v>131</v>
      </c>
      <c r="AT145" s="234" t="s">
        <v>127</v>
      </c>
      <c r="AU145" s="234" t="s">
        <v>86</v>
      </c>
      <c r="AY145" s="16" t="s">
        <v>125</v>
      </c>
      <c r="BE145" s="235">
        <f>IF(N145="základní",J145,0)</f>
        <v>0</v>
      </c>
      <c r="BF145" s="235">
        <f>IF(N145="snížená",J145,0)</f>
        <v>0</v>
      </c>
      <c r="BG145" s="235">
        <f>IF(N145="zákl. přenesená",J145,0)</f>
        <v>0</v>
      </c>
      <c r="BH145" s="235">
        <f>IF(N145="sníž. přenesená",J145,0)</f>
        <v>0</v>
      </c>
      <c r="BI145" s="235">
        <f>IF(N145="nulová",J145,0)</f>
        <v>0</v>
      </c>
      <c r="BJ145" s="16" t="s">
        <v>84</v>
      </c>
      <c r="BK145" s="235">
        <f>ROUND(I145*H145,2)</f>
        <v>0</v>
      </c>
      <c r="BL145" s="16" t="s">
        <v>131</v>
      </c>
      <c r="BM145" s="234" t="s">
        <v>161</v>
      </c>
    </row>
    <row r="146" s="12" customFormat="1">
      <c r="B146" s="236"/>
      <c r="C146" s="237"/>
      <c r="D146" s="238" t="s">
        <v>133</v>
      </c>
      <c r="E146" s="239" t="s">
        <v>1</v>
      </c>
      <c r="F146" s="240" t="s">
        <v>162</v>
      </c>
      <c r="G146" s="237"/>
      <c r="H146" s="241">
        <v>368.71899999999999</v>
      </c>
      <c r="I146" s="242"/>
      <c r="J146" s="237"/>
      <c r="K146" s="237"/>
      <c r="L146" s="243"/>
      <c r="M146" s="244"/>
      <c r="N146" s="245"/>
      <c r="O146" s="245"/>
      <c r="P146" s="245"/>
      <c r="Q146" s="245"/>
      <c r="R146" s="245"/>
      <c r="S146" s="245"/>
      <c r="T146" s="246"/>
      <c r="AT146" s="247" t="s">
        <v>133</v>
      </c>
      <c r="AU146" s="247" t="s">
        <v>86</v>
      </c>
      <c r="AV146" s="12" t="s">
        <v>86</v>
      </c>
      <c r="AW146" s="12" t="s">
        <v>31</v>
      </c>
      <c r="AX146" s="12" t="s">
        <v>84</v>
      </c>
      <c r="AY146" s="247" t="s">
        <v>125</v>
      </c>
    </row>
    <row r="147" s="1" customFormat="1" ht="24" customHeight="1">
      <c r="B147" s="37"/>
      <c r="C147" s="223" t="s">
        <v>163</v>
      </c>
      <c r="D147" s="223" t="s">
        <v>127</v>
      </c>
      <c r="E147" s="224" t="s">
        <v>164</v>
      </c>
      <c r="F147" s="225" t="s">
        <v>165</v>
      </c>
      <c r="G147" s="226" t="s">
        <v>130</v>
      </c>
      <c r="H147" s="227">
        <v>316.35399999999998</v>
      </c>
      <c r="I147" s="228"/>
      <c r="J147" s="229">
        <f>ROUND(I147*H147,2)</f>
        <v>0</v>
      </c>
      <c r="K147" s="225" t="s">
        <v>1</v>
      </c>
      <c r="L147" s="42"/>
      <c r="M147" s="230" t="s">
        <v>1</v>
      </c>
      <c r="N147" s="231" t="s">
        <v>41</v>
      </c>
      <c r="O147" s="85"/>
      <c r="P147" s="232">
        <f>O147*H147</f>
        <v>0</v>
      </c>
      <c r="Q147" s="232">
        <v>0</v>
      </c>
      <c r="R147" s="232">
        <f>Q147*H147</f>
        <v>0</v>
      </c>
      <c r="S147" s="232">
        <v>0</v>
      </c>
      <c r="T147" s="233">
        <f>S147*H147</f>
        <v>0</v>
      </c>
      <c r="AR147" s="234" t="s">
        <v>131</v>
      </c>
      <c r="AT147" s="234" t="s">
        <v>127</v>
      </c>
      <c r="AU147" s="234" t="s">
        <v>86</v>
      </c>
      <c r="AY147" s="16" t="s">
        <v>125</v>
      </c>
      <c r="BE147" s="235">
        <f>IF(N147="základní",J147,0)</f>
        <v>0</v>
      </c>
      <c r="BF147" s="235">
        <f>IF(N147="snížená",J147,0)</f>
        <v>0</v>
      </c>
      <c r="BG147" s="235">
        <f>IF(N147="zákl. přenesená",J147,0)</f>
        <v>0</v>
      </c>
      <c r="BH147" s="235">
        <f>IF(N147="sníž. přenesená",J147,0)</f>
        <v>0</v>
      </c>
      <c r="BI147" s="235">
        <f>IF(N147="nulová",J147,0)</f>
        <v>0</v>
      </c>
      <c r="BJ147" s="16" t="s">
        <v>84</v>
      </c>
      <c r="BK147" s="235">
        <f>ROUND(I147*H147,2)</f>
        <v>0</v>
      </c>
      <c r="BL147" s="16" t="s">
        <v>131</v>
      </c>
      <c r="BM147" s="234" t="s">
        <v>166</v>
      </c>
    </row>
    <row r="148" s="12" customFormat="1">
      <c r="B148" s="236"/>
      <c r="C148" s="237"/>
      <c r="D148" s="238" t="s">
        <v>133</v>
      </c>
      <c r="E148" s="239" t="s">
        <v>1</v>
      </c>
      <c r="F148" s="240" t="s">
        <v>167</v>
      </c>
      <c r="G148" s="237"/>
      <c r="H148" s="241">
        <v>352</v>
      </c>
      <c r="I148" s="242"/>
      <c r="J148" s="237"/>
      <c r="K148" s="237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133</v>
      </c>
      <c r="AU148" s="247" t="s">
        <v>86</v>
      </c>
      <c r="AV148" s="12" t="s">
        <v>86</v>
      </c>
      <c r="AW148" s="12" t="s">
        <v>31</v>
      </c>
      <c r="AX148" s="12" t="s">
        <v>76</v>
      </c>
      <c r="AY148" s="247" t="s">
        <v>125</v>
      </c>
    </row>
    <row r="149" s="12" customFormat="1">
      <c r="B149" s="236"/>
      <c r="C149" s="237"/>
      <c r="D149" s="238" t="s">
        <v>133</v>
      </c>
      <c r="E149" s="239" t="s">
        <v>1</v>
      </c>
      <c r="F149" s="240" t="s">
        <v>168</v>
      </c>
      <c r="G149" s="237"/>
      <c r="H149" s="241">
        <v>100</v>
      </c>
      <c r="I149" s="242"/>
      <c r="J149" s="237"/>
      <c r="K149" s="237"/>
      <c r="L149" s="243"/>
      <c r="M149" s="244"/>
      <c r="N149" s="245"/>
      <c r="O149" s="245"/>
      <c r="P149" s="245"/>
      <c r="Q149" s="245"/>
      <c r="R149" s="245"/>
      <c r="S149" s="245"/>
      <c r="T149" s="246"/>
      <c r="AT149" s="247" t="s">
        <v>133</v>
      </c>
      <c r="AU149" s="247" t="s">
        <v>86</v>
      </c>
      <c r="AV149" s="12" t="s">
        <v>86</v>
      </c>
      <c r="AW149" s="12" t="s">
        <v>31</v>
      </c>
      <c r="AX149" s="12" t="s">
        <v>76</v>
      </c>
      <c r="AY149" s="247" t="s">
        <v>125</v>
      </c>
    </row>
    <row r="150" s="12" customFormat="1">
      <c r="B150" s="236"/>
      <c r="C150" s="237"/>
      <c r="D150" s="238" t="s">
        <v>133</v>
      </c>
      <c r="E150" s="239" t="s">
        <v>1</v>
      </c>
      <c r="F150" s="240" t="s">
        <v>169</v>
      </c>
      <c r="G150" s="237"/>
      <c r="H150" s="241">
        <v>-109.646</v>
      </c>
      <c r="I150" s="242"/>
      <c r="J150" s="237"/>
      <c r="K150" s="237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133</v>
      </c>
      <c r="AU150" s="247" t="s">
        <v>86</v>
      </c>
      <c r="AV150" s="12" t="s">
        <v>86</v>
      </c>
      <c r="AW150" s="12" t="s">
        <v>31</v>
      </c>
      <c r="AX150" s="12" t="s">
        <v>76</v>
      </c>
      <c r="AY150" s="247" t="s">
        <v>125</v>
      </c>
    </row>
    <row r="151" s="12" customFormat="1">
      <c r="B151" s="236"/>
      <c r="C151" s="237"/>
      <c r="D151" s="238" t="s">
        <v>133</v>
      </c>
      <c r="E151" s="239" t="s">
        <v>1</v>
      </c>
      <c r="F151" s="240" t="s">
        <v>170</v>
      </c>
      <c r="G151" s="237"/>
      <c r="H151" s="241">
        <v>-26</v>
      </c>
      <c r="I151" s="242"/>
      <c r="J151" s="237"/>
      <c r="K151" s="237"/>
      <c r="L151" s="243"/>
      <c r="M151" s="244"/>
      <c r="N151" s="245"/>
      <c r="O151" s="245"/>
      <c r="P151" s="245"/>
      <c r="Q151" s="245"/>
      <c r="R151" s="245"/>
      <c r="S151" s="245"/>
      <c r="T151" s="246"/>
      <c r="AT151" s="247" t="s">
        <v>133</v>
      </c>
      <c r="AU151" s="247" t="s">
        <v>86</v>
      </c>
      <c r="AV151" s="12" t="s">
        <v>86</v>
      </c>
      <c r="AW151" s="12" t="s">
        <v>31</v>
      </c>
      <c r="AX151" s="12" t="s">
        <v>76</v>
      </c>
      <c r="AY151" s="247" t="s">
        <v>125</v>
      </c>
    </row>
    <row r="152" s="13" customFormat="1">
      <c r="B152" s="248"/>
      <c r="C152" s="249"/>
      <c r="D152" s="238" t="s">
        <v>133</v>
      </c>
      <c r="E152" s="250" t="s">
        <v>1</v>
      </c>
      <c r="F152" s="251" t="s">
        <v>137</v>
      </c>
      <c r="G152" s="249"/>
      <c r="H152" s="252">
        <v>316.35399999999998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AT152" s="258" t="s">
        <v>133</v>
      </c>
      <c r="AU152" s="258" t="s">
        <v>86</v>
      </c>
      <c r="AV152" s="13" t="s">
        <v>131</v>
      </c>
      <c r="AW152" s="13" t="s">
        <v>31</v>
      </c>
      <c r="AX152" s="13" t="s">
        <v>84</v>
      </c>
      <c r="AY152" s="258" t="s">
        <v>125</v>
      </c>
    </row>
    <row r="153" s="1" customFormat="1" ht="24" customHeight="1">
      <c r="B153" s="37"/>
      <c r="C153" s="223" t="s">
        <v>171</v>
      </c>
      <c r="D153" s="223" t="s">
        <v>127</v>
      </c>
      <c r="E153" s="224" t="s">
        <v>172</v>
      </c>
      <c r="F153" s="225" t="s">
        <v>173</v>
      </c>
      <c r="G153" s="226" t="s">
        <v>130</v>
      </c>
      <c r="H153" s="227">
        <v>109.646</v>
      </c>
      <c r="I153" s="228"/>
      <c r="J153" s="229">
        <f>ROUND(I153*H153,2)</f>
        <v>0</v>
      </c>
      <c r="K153" s="225" t="s">
        <v>1</v>
      </c>
      <c r="L153" s="42"/>
      <c r="M153" s="230" t="s">
        <v>1</v>
      </c>
      <c r="N153" s="231" t="s">
        <v>41</v>
      </c>
      <c r="O153" s="85"/>
      <c r="P153" s="232">
        <f>O153*H153</f>
        <v>0</v>
      </c>
      <c r="Q153" s="232">
        <v>0</v>
      </c>
      <c r="R153" s="232">
        <f>Q153*H153</f>
        <v>0</v>
      </c>
      <c r="S153" s="232">
        <v>0</v>
      </c>
      <c r="T153" s="233">
        <f>S153*H153</f>
        <v>0</v>
      </c>
      <c r="AR153" s="234" t="s">
        <v>131</v>
      </c>
      <c r="AT153" s="234" t="s">
        <v>127</v>
      </c>
      <c r="AU153" s="234" t="s">
        <v>86</v>
      </c>
      <c r="AY153" s="16" t="s">
        <v>125</v>
      </c>
      <c r="BE153" s="235">
        <f>IF(N153="základní",J153,0)</f>
        <v>0</v>
      </c>
      <c r="BF153" s="235">
        <f>IF(N153="snížená",J153,0)</f>
        <v>0</v>
      </c>
      <c r="BG153" s="235">
        <f>IF(N153="zákl. přenesená",J153,0)</f>
        <v>0</v>
      </c>
      <c r="BH153" s="235">
        <f>IF(N153="sníž. přenesená",J153,0)</f>
        <v>0</v>
      </c>
      <c r="BI153" s="235">
        <f>IF(N153="nulová",J153,0)</f>
        <v>0</v>
      </c>
      <c r="BJ153" s="16" t="s">
        <v>84</v>
      </c>
      <c r="BK153" s="235">
        <f>ROUND(I153*H153,2)</f>
        <v>0</v>
      </c>
      <c r="BL153" s="16" t="s">
        <v>131</v>
      </c>
      <c r="BM153" s="234" t="s">
        <v>174</v>
      </c>
    </row>
    <row r="154" s="12" customFormat="1">
      <c r="B154" s="236"/>
      <c r="C154" s="237"/>
      <c r="D154" s="238" t="s">
        <v>133</v>
      </c>
      <c r="E154" s="239" t="s">
        <v>1</v>
      </c>
      <c r="F154" s="240" t="s">
        <v>175</v>
      </c>
      <c r="G154" s="237"/>
      <c r="H154" s="241">
        <v>62.079999999999998</v>
      </c>
      <c r="I154" s="242"/>
      <c r="J154" s="237"/>
      <c r="K154" s="237"/>
      <c r="L154" s="243"/>
      <c r="M154" s="244"/>
      <c r="N154" s="245"/>
      <c r="O154" s="245"/>
      <c r="P154" s="245"/>
      <c r="Q154" s="245"/>
      <c r="R154" s="245"/>
      <c r="S154" s="245"/>
      <c r="T154" s="246"/>
      <c r="AT154" s="247" t="s">
        <v>133</v>
      </c>
      <c r="AU154" s="247" t="s">
        <v>86</v>
      </c>
      <c r="AV154" s="12" t="s">
        <v>86</v>
      </c>
      <c r="AW154" s="12" t="s">
        <v>31</v>
      </c>
      <c r="AX154" s="12" t="s">
        <v>76</v>
      </c>
      <c r="AY154" s="247" t="s">
        <v>125</v>
      </c>
    </row>
    <row r="155" s="12" customFormat="1">
      <c r="B155" s="236"/>
      <c r="C155" s="237"/>
      <c r="D155" s="238" t="s">
        <v>133</v>
      </c>
      <c r="E155" s="239" t="s">
        <v>1</v>
      </c>
      <c r="F155" s="240" t="s">
        <v>176</v>
      </c>
      <c r="G155" s="237"/>
      <c r="H155" s="241">
        <v>-1.524</v>
      </c>
      <c r="I155" s="242"/>
      <c r="J155" s="237"/>
      <c r="K155" s="237"/>
      <c r="L155" s="243"/>
      <c r="M155" s="244"/>
      <c r="N155" s="245"/>
      <c r="O155" s="245"/>
      <c r="P155" s="245"/>
      <c r="Q155" s="245"/>
      <c r="R155" s="245"/>
      <c r="S155" s="245"/>
      <c r="T155" s="246"/>
      <c r="AT155" s="247" t="s">
        <v>133</v>
      </c>
      <c r="AU155" s="247" t="s">
        <v>86</v>
      </c>
      <c r="AV155" s="12" t="s">
        <v>86</v>
      </c>
      <c r="AW155" s="12" t="s">
        <v>31</v>
      </c>
      <c r="AX155" s="12" t="s">
        <v>76</v>
      </c>
      <c r="AY155" s="247" t="s">
        <v>125</v>
      </c>
    </row>
    <row r="156" s="12" customFormat="1">
      <c r="B156" s="236"/>
      <c r="C156" s="237"/>
      <c r="D156" s="238" t="s">
        <v>133</v>
      </c>
      <c r="E156" s="239" t="s">
        <v>1</v>
      </c>
      <c r="F156" s="240" t="s">
        <v>177</v>
      </c>
      <c r="G156" s="237"/>
      <c r="H156" s="241">
        <v>11.696</v>
      </c>
      <c r="I156" s="242"/>
      <c r="J156" s="237"/>
      <c r="K156" s="237"/>
      <c r="L156" s="243"/>
      <c r="M156" s="244"/>
      <c r="N156" s="245"/>
      <c r="O156" s="245"/>
      <c r="P156" s="245"/>
      <c r="Q156" s="245"/>
      <c r="R156" s="245"/>
      <c r="S156" s="245"/>
      <c r="T156" s="246"/>
      <c r="AT156" s="247" t="s">
        <v>133</v>
      </c>
      <c r="AU156" s="247" t="s">
        <v>86</v>
      </c>
      <c r="AV156" s="12" t="s">
        <v>86</v>
      </c>
      <c r="AW156" s="12" t="s">
        <v>31</v>
      </c>
      <c r="AX156" s="12" t="s">
        <v>76</v>
      </c>
      <c r="AY156" s="247" t="s">
        <v>125</v>
      </c>
    </row>
    <row r="157" s="12" customFormat="1">
      <c r="B157" s="236"/>
      <c r="C157" s="237"/>
      <c r="D157" s="238" t="s">
        <v>133</v>
      </c>
      <c r="E157" s="239" t="s">
        <v>1</v>
      </c>
      <c r="F157" s="240" t="s">
        <v>178</v>
      </c>
      <c r="G157" s="237"/>
      <c r="H157" s="241">
        <v>-0.38500000000000001</v>
      </c>
      <c r="I157" s="242"/>
      <c r="J157" s="237"/>
      <c r="K157" s="237"/>
      <c r="L157" s="243"/>
      <c r="M157" s="244"/>
      <c r="N157" s="245"/>
      <c r="O157" s="245"/>
      <c r="P157" s="245"/>
      <c r="Q157" s="245"/>
      <c r="R157" s="245"/>
      <c r="S157" s="245"/>
      <c r="T157" s="246"/>
      <c r="AT157" s="247" t="s">
        <v>133</v>
      </c>
      <c r="AU157" s="247" t="s">
        <v>86</v>
      </c>
      <c r="AV157" s="12" t="s">
        <v>86</v>
      </c>
      <c r="AW157" s="12" t="s">
        <v>31</v>
      </c>
      <c r="AX157" s="12" t="s">
        <v>76</v>
      </c>
      <c r="AY157" s="247" t="s">
        <v>125</v>
      </c>
    </row>
    <row r="158" s="12" customFormat="1">
      <c r="B158" s="236"/>
      <c r="C158" s="237"/>
      <c r="D158" s="238" t="s">
        <v>133</v>
      </c>
      <c r="E158" s="239" t="s">
        <v>1</v>
      </c>
      <c r="F158" s="240" t="s">
        <v>179</v>
      </c>
      <c r="G158" s="237"/>
      <c r="H158" s="241">
        <v>16.920000000000002</v>
      </c>
      <c r="I158" s="242"/>
      <c r="J158" s="237"/>
      <c r="K158" s="237"/>
      <c r="L158" s="243"/>
      <c r="M158" s="244"/>
      <c r="N158" s="245"/>
      <c r="O158" s="245"/>
      <c r="P158" s="245"/>
      <c r="Q158" s="245"/>
      <c r="R158" s="245"/>
      <c r="S158" s="245"/>
      <c r="T158" s="246"/>
      <c r="AT158" s="247" t="s">
        <v>133</v>
      </c>
      <c r="AU158" s="247" t="s">
        <v>86</v>
      </c>
      <c r="AV158" s="12" t="s">
        <v>86</v>
      </c>
      <c r="AW158" s="12" t="s">
        <v>31</v>
      </c>
      <c r="AX158" s="12" t="s">
        <v>76</v>
      </c>
      <c r="AY158" s="247" t="s">
        <v>125</v>
      </c>
    </row>
    <row r="159" s="12" customFormat="1">
      <c r="B159" s="236"/>
      <c r="C159" s="237"/>
      <c r="D159" s="238" t="s">
        <v>133</v>
      </c>
      <c r="E159" s="239" t="s">
        <v>1</v>
      </c>
      <c r="F159" s="240" t="s">
        <v>180</v>
      </c>
      <c r="G159" s="237"/>
      <c r="H159" s="241">
        <v>-0.72399999999999998</v>
      </c>
      <c r="I159" s="242"/>
      <c r="J159" s="237"/>
      <c r="K159" s="237"/>
      <c r="L159" s="243"/>
      <c r="M159" s="244"/>
      <c r="N159" s="245"/>
      <c r="O159" s="245"/>
      <c r="P159" s="245"/>
      <c r="Q159" s="245"/>
      <c r="R159" s="245"/>
      <c r="S159" s="245"/>
      <c r="T159" s="246"/>
      <c r="AT159" s="247" t="s">
        <v>133</v>
      </c>
      <c r="AU159" s="247" t="s">
        <v>86</v>
      </c>
      <c r="AV159" s="12" t="s">
        <v>86</v>
      </c>
      <c r="AW159" s="12" t="s">
        <v>31</v>
      </c>
      <c r="AX159" s="12" t="s">
        <v>76</v>
      </c>
      <c r="AY159" s="247" t="s">
        <v>125</v>
      </c>
    </row>
    <row r="160" s="12" customFormat="1">
      <c r="B160" s="236"/>
      <c r="C160" s="237"/>
      <c r="D160" s="238" t="s">
        <v>133</v>
      </c>
      <c r="E160" s="239" t="s">
        <v>1</v>
      </c>
      <c r="F160" s="240" t="s">
        <v>181</v>
      </c>
      <c r="G160" s="237"/>
      <c r="H160" s="241">
        <v>24.800000000000001</v>
      </c>
      <c r="I160" s="242"/>
      <c r="J160" s="237"/>
      <c r="K160" s="237"/>
      <c r="L160" s="243"/>
      <c r="M160" s="244"/>
      <c r="N160" s="245"/>
      <c r="O160" s="245"/>
      <c r="P160" s="245"/>
      <c r="Q160" s="245"/>
      <c r="R160" s="245"/>
      <c r="S160" s="245"/>
      <c r="T160" s="246"/>
      <c r="AT160" s="247" t="s">
        <v>133</v>
      </c>
      <c r="AU160" s="247" t="s">
        <v>86</v>
      </c>
      <c r="AV160" s="12" t="s">
        <v>86</v>
      </c>
      <c r="AW160" s="12" t="s">
        <v>31</v>
      </c>
      <c r="AX160" s="12" t="s">
        <v>76</v>
      </c>
      <c r="AY160" s="247" t="s">
        <v>125</v>
      </c>
    </row>
    <row r="161" s="12" customFormat="1">
      <c r="B161" s="236"/>
      <c r="C161" s="237"/>
      <c r="D161" s="238" t="s">
        <v>133</v>
      </c>
      <c r="E161" s="239" t="s">
        <v>1</v>
      </c>
      <c r="F161" s="240" t="s">
        <v>182</v>
      </c>
      <c r="G161" s="237"/>
      <c r="H161" s="241">
        <v>-3.2170000000000001</v>
      </c>
      <c r="I161" s="242"/>
      <c r="J161" s="237"/>
      <c r="K161" s="237"/>
      <c r="L161" s="243"/>
      <c r="M161" s="244"/>
      <c r="N161" s="245"/>
      <c r="O161" s="245"/>
      <c r="P161" s="245"/>
      <c r="Q161" s="245"/>
      <c r="R161" s="245"/>
      <c r="S161" s="245"/>
      <c r="T161" s="246"/>
      <c r="AT161" s="247" t="s">
        <v>133</v>
      </c>
      <c r="AU161" s="247" t="s">
        <v>86</v>
      </c>
      <c r="AV161" s="12" t="s">
        <v>86</v>
      </c>
      <c r="AW161" s="12" t="s">
        <v>31</v>
      </c>
      <c r="AX161" s="12" t="s">
        <v>76</v>
      </c>
      <c r="AY161" s="247" t="s">
        <v>125</v>
      </c>
    </row>
    <row r="162" s="13" customFormat="1">
      <c r="B162" s="248"/>
      <c r="C162" s="249"/>
      <c r="D162" s="238" t="s">
        <v>133</v>
      </c>
      <c r="E162" s="250" t="s">
        <v>1</v>
      </c>
      <c r="F162" s="251" t="s">
        <v>137</v>
      </c>
      <c r="G162" s="249"/>
      <c r="H162" s="252">
        <v>109.646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AT162" s="258" t="s">
        <v>133</v>
      </c>
      <c r="AU162" s="258" t="s">
        <v>86</v>
      </c>
      <c r="AV162" s="13" t="s">
        <v>131</v>
      </c>
      <c r="AW162" s="13" t="s">
        <v>31</v>
      </c>
      <c r="AX162" s="13" t="s">
        <v>84</v>
      </c>
      <c r="AY162" s="258" t="s">
        <v>125</v>
      </c>
    </row>
    <row r="163" s="1" customFormat="1" ht="16.5" customHeight="1">
      <c r="B163" s="37"/>
      <c r="C163" s="259" t="s">
        <v>183</v>
      </c>
      <c r="D163" s="259" t="s">
        <v>184</v>
      </c>
      <c r="E163" s="260" t="s">
        <v>185</v>
      </c>
      <c r="F163" s="261" t="s">
        <v>186</v>
      </c>
      <c r="G163" s="262" t="s">
        <v>160</v>
      </c>
      <c r="H163" s="263">
        <v>271.29199999999997</v>
      </c>
      <c r="I163" s="264"/>
      <c r="J163" s="265">
        <f>ROUND(I163*H163,2)</f>
        <v>0</v>
      </c>
      <c r="K163" s="261" t="s">
        <v>1</v>
      </c>
      <c r="L163" s="266"/>
      <c r="M163" s="267" t="s">
        <v>1</v>
      </c>
      <c r="N163" s="268" t="s">
        <v>41</v>
      </c>
      <c r="O163" s="85"/>
      <c r="P163" s="232">
        <f>O163*H163</f>
        <v>0</v>
      </c>
      <c r="Q163" s="232">
        <v>1</v>
      </c>
      <c r="R163" s="232">
        <f>Q163*H163</f>
        <v>271.29199999999997</v>
      </c>
      <c r="S163" s="232">
        <v>0</v>
      </c>
      <c r="T163" s="233">
        <f>S163*H163</f>
        <v>0</v>
      </c>
      <c r="AR163" s="234" t="s">
        <v>171</v>
      </c>
      <c r="AT163" s="234" t="s">
        <v>184</v>
      </c>
      <c r="AU163" s="234" t="s">
        <v>86</v>
      </c>
      <c r="AY163" s="16" t="s">
        <v>125</v>
      </c>
      <c r="BE163" s="235">
        <f>IF(N163="základní",J163,0)</f>
        <v>0</v>
      </c>
      <c r="BF163" s="235">
        <f>IF(N163="snížená",J163,0)</f>
        <v>0</v>
      </c>
      <c r="BG163" s="235">
        <f>IF(N163="zákl. přenesená",J163,0)</f>
        <v>0</v>
      </c>
      <c r="BH163" s="235">
        <f>IF(N163="sníž. přenesená",J163,0)</f>
        <v>0</v>
      </c>
      <c r="BI163" s="235">
        <f>IF(N163="nulová",J163,0)</f>
        <v>0</v>
      </c>
      <c r="BJ163" s="16" t="s">
        <v>84</v>
      </c>
      <c r="BK163" s="235">
        <f>ROUND(I163*H163,2)</f>
        <v>0</v>
      </c>
      <c r="BL163" s="16" t="s">
        <v>131</v>
      </c>
      <c r="BM163" s="234" t="s">
        <v>187</v>
      </c>
    </row>
    <row r="164" s="12" customFormat="1">
      <c r="B164" s="236"/>
      <c r="C164" s="237"/>
      <c r="D164" s="238" t="s">
        <v>133</v>
      </c>
      <c r="E164" s="239" t="s">
        <v>1</v>
      </c>
      <c r="F164" s="240" t="s">
        <v>188</v>
      </c>
      <c r="G164" s="237"/>
      <c r="H164" s="241">
        <v>271.29199999999997</v>
      </c>
      <c r="I164" s="242"/>
      <c r="J164" s="237"/>
      <c r="K164" s="237"/>
      <c r="L164" s="243"/>
      <c r="M164" s="244"/>
      <c r="N164" s="245"/>
      <c r="O164" s="245"/>
      <c r="P164" s="245"/>
      <c r="Q164" s="245"/>
      <c r="R164" s="245"/>
      <c r="S164" s="245"/>
      <c r="T164" s="246"/>
      <c r="AT164" s="247" t="s">
        <v>133</v>
      </c>
      <c r="AU164" s="247" t="s">
        <v>86</v>
      </c>
      <c r="AV164" s="12" t="s">
        <v>86</v>
      </c>
      <c r="AW164" s="12" t="s">
        <v>31</v>
      </c>
      <c r="AX164" s="12" t="s">
        <v>84</v>
      </c>
      <c r="AY164" s="247" t="s">
        <v>125</v>
      </c>
    </row>
    <row r="165" s="1" customFormat="1" ht="16.5" customHeight="1">
      <c r="B165" s="37"/>
      <c r="C165" s="223" t="s">
        <v>189</v>
      </c>
      <c r="D165" s="223" t="s">
        <v>127</v>
      </c>
      <c r="E165" s="224" t="s">
        <v>190</v>
      </c>
      <c r="F165" s="225" t="s">
        <v>191</v>
      </c>
      <c r="G165" s="226" t="s">
        <v>130</v>
      </c>
      <c r="H165" s="227">
        <v>26</v>
      </c>
      <c r="I165" s="228"/>
      <c r="J165" s="229">
        <f>ROUND(I165*H165,2)</f>
        <v>0</v>
      </c>
      <c r="K165" s="225" t="s">
        <v>1</v>
      </c>
      <c r="L165" s="42"/>
      <c r="M165" s="230" t="s">
        <v>1</v>
      </c>
      <c r="N165" s="231" t="s">
        <v>41</v>
      </c>
      <c r="O165" s="85"/>
      <c r="P165" s="232">
        <f>O165*H165</f>
        <v>0</v>
      </c>
      <c r="Q165" s="232">
        <v>1.8907700000000001</v>
      </c>
      <c r="R165" s="232">
        <f>Q165*H165</f>
        <v>49.160020000000003</v>
      </c>
      <c r="S165" s="232">
        <v>0</v>
      </c>
      <c r="T165" s="233">
        <f>S165*H165</f>
        <v>0</v>
      </c>
      <c r="AR165" s="234" t="s">
        <v>131</v>
      </c>
      <c r="AT165" s="234" t="s">
        <v>127</v>
      </c>
      <c r="AU165" s="234" t="s">
        <v>86</v>
      </c>
      <c r="AY165" s="16" t="s">
        <v>125</v>
      </c>
      <c r="BE165" s="235">
        <f>IF(N165="základní",J165,0)</f>
        <v>0</v>
      </c>
      <c r="BF165" s="235">
        <f>IF(N165="snížená",J165,0)</f>
        <v>0</v>
      </c>
      <c r="BG165" s="235">
        <f>IF(N165="zákl. přenesená",J165,0)</f>
        <v>0</v>
      </c>
      <c r="BH165" s="235">
        <f>IF(N165="sníž. přenesená",J165,0)</f>
        <v>0</v>
      </c>
      <c r="BI165" s="235">
        <f>IF(N165="nulová",J165,0)</f>
        <v>0</v>
      </c>
      <c r="BJ165" s="16" t="s">
        <v>84</v>
      </c>
      <c r="BK165" s="235">
        <f>ROUND(I165*H165,2)</f>
        <v>0</v>
      </c>
      <c r="BL165" s="16" t="s">
        <v>131</v>
      </c>
      <c r="BM165" s="234" t="s">
        <v>192</v>
      </c>
    </row>
    <row r="166" s="12" customFormat="1">
      <c r="B166" s="236"/>
      <c r="C166" s="237"/>
      <c r="D166" s="238" t="s">
        <v>133</v>
      </c>
      <c r="E166" s="239" t="s">
        <v>1</v>
      </c>
      <c r="F166" s="240" t="s">
        <v>193</v>
      </c>
      <c r="G166" s="237"/>
      <c r="H166" s="241">
        <v>15.52</v>
      </c>
      <c r="I166" s="242"/>
      <c r="J166" s="237"/>
      <c r="K166" s="237"/>
      <c r="L166" s="243"/>
      <c r="M166" s="244"/>
      <c r="N166" s="245"/>
      <c r="O166" s="245"/>
      <c r="P166" s="245"/>
      <c r="Q166" s="245"/>
      <c r="R166" s="245"/>
      <c r="S166" s="245"/>
      <c r="T166" s="246"/>
      <c r="AT166" s="247" t="s">
        <v>133</v>
      </c>
      <c r="AU166" s="247" t="s">
        <v>86</v>
      </c>
      <c r="AV166" s="12" t="s">
        <v>86</v>
      </c>
      <c r="AW166" s="12" t="s">
        <v>31</v>
      </c>
      <c r="AX166" s="12" t="s">
        <v>76</v>
      </c>
      <c r="AY166" s="247" t="s">
        <v>125</v>
      </c>
    </row>
    <row r="167" s="12" customFormat="1">
      <c r="B167" s="236"/>
      <c r="C167" s="237"/>
      <c r="D167" s="238" t="s">
        <v>133</v>
      </c>
      <c r="E167" s="239" t="s">
        <v>1</v>
      </c>
      <c r="F167" s="240" t="s">
        <v>194</v>
      </c>
      <c r="G167" s="237"/>
      <c r="H167" s="241">
        <v>2.7200000000000002</v>
      </c>
      <c r="I167" s="242"/>
      <c r="J167" s="237"/>
      <c r="K167" s="237"/>
      <c r="L167" s="243"/>
      <c r="M167" s="244"/>
      <c r="N167" s="245"/>
      <c r="O167" s="245"/>
      <c r="P167" s="245"/>
      <c r="Q167" s="245"/>
      <c r="R167" s="245"/>
      <c r="S167" s="245"/>
      <c r="T167" s="246"/>
      <c r="AT167" s="247" t="s">
        <v>133</v>
      </c>
      <c r="AU167" s="247" t="s">
        <v>86</v>
      </c>
      <c r="AV167" s="12" t="s">
        <v>86</v>
      </c>
      <c r="AW167" s="12" t="s">
        <v>31</v>
      </c>
      <c r="AX167" s="12" t="s">
        <v>76</v>
      </c>
      <c r="AY167" s="247" t="s">
        <v>125</v>
      </c>
    </row>
    <row r="168" s="12" customFormat="1">
      <c r="B168" s="236"/>
      <c r="C168" s="237"/>
      <c r="D168" s="238" t="s">
        <v>133</v>
      </c>
      <c r="E168" s="239" t="s">
        <v>1</v>
      </c>
      <c r="F168" s="240" t="s">
        <v>195</v>
      </c>
      <c r="G168" s="237"/>
      <c r="H168" s="241">
        <v>3.7599999999999998</v>
      </c>
      <c r="I168" s="242"/>
      <c r="J168" s="237"/>
      <c r="K168" s="237"/>
      <c r="L168" s="243"/>
      <c r="M168" s="244"/>
      <c r="N168" s="245"/>
      <c r="O168" s="245"/>
      <c r="P168" s="245"/>
      <c r="Q168" s="245"/>
      <c r="R168" s="245"/>
      <c r="S168" s="245"/>
      <c r="T168" s="246"/>
      <c r="AT168" s="247" t="s">
        <v>133</v>
      </c>
      <c r="AU168" s="247" t="s">
        <v>86</v>
      </c>
      <c r="AV168" s="12" t="s">
        <v>86</v>
      </c>
      <c r="AW168" s="12" t="s">
        <v>31</v>
      </c>
      <c r="AX168" s="12" t="s">
        <v>76</v>
      </c>
      <c r="AY168" s="247" t="s">
        <v>125</v>
      </c>
    </row>
    <row r="169" s="12" customFormat="1">
      <c r="B169" s="236"/>
      <c r="C169" s="237"/>
      <c r="D169" s="238" t="s">
        <v>133</v>
      </c>
      <c r="E169" s="239" t="s">
        <v>1</v>
      </c>
      <c r="F169" s="240" t="s">
        <v>196</v>
      </c>
      <c r="G169" s="237"/>
      <c r="H169" s="241">
        <v>4</v>
      </c>
      <c r="I169" s="242"/>
      <c r="J169" s="237"/>
      <c r="K169" s="237"/>
      <c r="L169" s="243"/>
      <c r="M169" s="244"/>
      <c r="N169" s="245"/>
      <c r="O169" s="245"/>
      <c r="P169" s="245"/>
      <c r="Q169" s="245"/>
      <c r="R169" s="245"/>
      <c r="S169" s="245"/>
      <c r="T169" s="246"/>
      <c r="AT169" s="247" t="s">
        <v>133</v>
      </c>
      <c r="AU169" s="247" t="s">
        <v>86</v>
      </c>
      <c r="AV169" s="12" t="s">
        <v>86</v>
      </c>
      <c r="AW169" s="12" t="s">
        <v>31</v>
      </c>
      <c r="AX169" s="12" t="s">
        <v>76</v>
      </c>
      <c r="AY169" s="247" t="s">
        <v>125</v>
      </c>
    </row>
    <row r="170" s="13" customFormat="1">
      <c r="B170" s="248"/>
      <c r="C170" s="249"/>
      <c r="D170" s="238" t="s">
        <v>133</v>
      </c>
      <c r="E170" s="250" t="s">
        <v>1</v>
      </c>
      <c r="F170" s="251" t="s">
        <v>137</v>
      </c>
      <c r="G170" s="249"/>
      <c r="H170" s="252">
        <v>26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AT170" s="258" t="s">
        <v>133</v>
      </c>
      <c r="AU170" s="258" t="s">
        <v>86</v>
      </c>
      <c r="AV170" s="13" t="s">
        <v>131</v>
      </c>
      <c r="AW170" s="13" t="s">
        <v>31</v>
      </c>
      <c r="AX170" s="13" t="s">
        <v>84</v>
      </c>
      <c r="AY170" s="258" t="s">
        <v>125</v>
      </c>
    </row>
    <row r="171" s="11" customFormat="1" ht="22.8" customHeight="1">
      <c r="B171" s="207"/>
      <c r="C171" s="208"/>
      <c r="D171" s="209" t="s">
        <v>75</v>
      </c>
      <c r="E171" s="221" t="s">
        <v>171</v>
      </c>
      <c r="F171" s="221" t="s">
        <v>197</v>
      </c>
      <c r="G171" s="208"/>
      <c r="H171" s="208"/>
      <c r="I171" s="211"/>
      <c r="J171" s="222">
        <f>BK171</f>
        <v>0</v>
      </c>
      <c r="K171" s="208"/>
      <c r="L171" s="213"/>
      <c r="M171" s="214"/>
      <c r="N171" s="215"/>
      <c r="O171" s="215"/>
      <c r="P171" s="216">
        <f>SUM(P172:P179)</f>
        <v>0</v>
      </c>
      <c r="Q171" s="215"/>
      <c r="R171" s="216">
        <f>SUM(R172:R179)</f>
        <v>2.9853399999999999</v>
      </c>
      <c r="S171" s="215"/>
      <c r="T171" s="217">
        <f>SUM(T172:T179)</f>
        <v>0</v>
      </c>
      <c r="AR171" s="218" t="s">
        <v>84</v>
      </c>
      <c r="AT171" s="219" t="s">
        <v>75</v>
      </c>
      <c r="AU171" s="219" t="s">
        <v>84</v>
      </c>
      <c r="AY171" s="218" t="s">
        <v>125</v>
      </c>
      <c r="BK171" s="220">
        <f>SUM(BK172:BK179)</f>
        <v>0</v>
      </c>
    </row>
    <row r="172" s="1" customFormat="1" ht="24" customHeight="1">
      <c r="B172" s="37"/>
      <c r="C172" s="223" t="s">
        <v>198</v>
      </c>
      <c r="D172" s="223" t="s">
        <v>127</v>
      </c>
      <c r="E172" s="224" t="s">
        <v>199</v>
      </c>
      <c r="F172" s="225" t="s">
        <v>200</v>
      </c>
      <c r="G172" s="226" t="s">
        <v>201</v>
      </c>
      <c r="H172" s="227">
        <v>40</v>
      </c>
      <c r="I172" s="228"/>
      <c r="J172" s="229">
        <f>ROUND(I172*H172,2)</f>
        <v>0</v>
      </c>
      <c r="K172" s="225" t="s">
        <v>1</v>
      </c>
      <c r="L172" s="42"/>
      <c r="M172" s="230" t="s">
        <v>1</v>
      </c>
      <c r="N172" s="231" t="s">
        <v>41</v>
      </c>
      <c r="O172" s="85"/>
      <c r="P172" s="232">
        <f>O172*H172</f>
        <v>0</v>
      </c>
      <c r="Q172" s="232">
        <v>0.01593</v>
      </c>
      <c r="R172" s="232">
        <f>Q172*H172</f>
        <v>0.63719999999999999</v>
      </c>
      <c r="S172" s="232">
        <v>0</v>
      </c>
      <c r="T172" s="233">
        <f>S172*H172</f>
        <v>0</v>
      </c>
      <c r="AR172" s="234" t="s">
        <v>131</v>
      </c>
      <c r="AT172" s="234" t="s">
        <v>127</v>
      </c>
      <c r="AU172" s="234" t="s">
        <v>86</v>
      </c>
      <c r="AY172" s="16" t="s">
        <v>125</v>
      </c>
      <c r="BE172" s="235">
        <f>IF(N172="základní",J172,0)</f>
        <v>0</v>
      </c>
      <c r="BF172" s="235">
        <f>IF(N172="snížená",J172,0)</f>
        <v>0</v>
      </c>
      <c r="BG172" s="235">
        <f>IF(N172="zákl. přenesená",J172,0)</f>
        <v>0</v>
      </c>
      <c r="BH172" s="235">
        <f>IF(N172="sníž. přenesená",J172,0)</f>
        <v>0</v>
      </c>
      <c r="BI172" s="235">
        <f>IF(N172="nulová",J172,0)</f>
        <v>0</v>
      </c>
      <c r="BJ172" s="16" t="s">
        <v>84</v>
      </c>
      <c r="BK172" s="235">
        <f>ROUND(I172*H172,2)</f>
        <v>0</v>
      </c>
      <c r="BL172" s="16" t="s">
        <v>131</v>
      </c>
      <c r="BM172" s="234" t="s">
        <v>202</v>
      </c>
    </row>
    <row r="173" s="12" customFormat="1">
      <c r="B173" s="236"/>
      <c r="C173" s="237"/>
      <c r="D173" s="238" t="s">
        <v>133</v>
      </c>
      <c r="E173" s="239" t="s">
        <v>1</v>
      </c>
      <c r="F173" s="240" t="s">
        <v>203</v>
      </c>
      <c r="G173" s="237"/>
      <c r="H173" s="241">
        <v>40</v>
      </c>
      <c r="I173" s="242"/>
      <c r="J173" s="237"/>
      <c r="K173" s="237"/>
      <c r="L173" s="243"/>
      <c r="M173" s="244"/>
      <c r="N173" s="245"/>
      <c r="O173" s="245"/>
      <c r="P173" s="245"/>
      <c r="Q173" s="245"/>
      <c r="R173" s="245"/>
      <c r="S173" s="245"/>
      <c r="T173" s="246"/>
      <c r="AT173" s="247" t="s">
        <v>133</v>
      </c>
      <c r="AU173" s="247" t="s">
        <v>86</v>
      </c>
      <c r="AV173" s="12" t="s">
        <v>86</v>
      </c>
      <c r="AW173" s="12" t="s">
        <v>31</v>
      </c>
      <c r="AX173" s="12" t="s">
        <v>84</v>
      </c>
      <c r="AY173" s="247" t="s">
        <v>125</v>
      </c>
    </row>
    <row r="174" s="1" customFormat="1" ht="24" customHeight="1">
      <c r="B174" s="37"/>
      <c r="C174" s="223" t="s">
        <v>204</v>
      </c>
      <c r="D174" s="223" t="s">
        <v>127</v>
      </c>
      <c r="E174" s="224" t="s">
        <v>205</v>
      </c>
      <c r="F174" s="225" t="s">
        <v>206</v>
      </c>
      <c r="G174" s="226" t="s">
        <v>207</v>
      </c>
      <c r="H174" s="227">
        <v>10</v>
      </c>
      <c r="I174" s="228"/>
      <c r="J174" s="229">
        <f>ROUND(I174*H174,2)</f>
        <v>0</v>
      </c>
      <c r="K174" s="225" t="s">
        <v>140</v>
      </c>
      <c r="L174" s="42"/>
      <c r="M174" s="230" t="s">
        <v>1</v>
      </c>
      <c r="N174" s="231" t="s">
        <v>41</v>
      </c>
      <c r="O174" s="85"/>
      <c r="P174" s="232">
        <f>O174*H174</f>
        <v>0</v>
      </c>
      <c r="Q174" s="232">
        <v>0</v>
      </c>
      <c r="R174" s="232">
        <f>Q174*H174</f>
        <v>0</v>
      </c>
      <c r="S174" s="232">
        <v>0</v>
      </c>
      <c r="T174" s="233">
        <f>S174*H174</f>
        <v>0</v>
      </c>
      <c r="AR174" s="234" t="s">
        <v>131</v>
      </c>
      <c r="AT174" s="234" t="s">
        <v>127</v>
      </c>
      <c r="AU174" s="234" t="s">
        <v>86</v>
      </c>
      <c r="AY174" s="16" t="s">
        <v>125</v>
      </c>
      <c r="BE174" s="235">
        <f>IF(N174="základní",J174,0)</f>
        <v>0</v>
      </c>
      <c r="BF174" s="235">
        <f>IF(N174="snížená",J174,0)</f>
        <v>0</v>
      </c>
      <c r="BG174" s="235">
        <f>IF(N174="zákl. přenesená",J174,0)</f>
        <v>0</v>
      </c>
      <c r="BH174" s="235">
        <f>IF(N174="sníž. přenesená",J174,0)</f>
        <v>0</v>
      </c>
      <c r="BI174" s="235">
        <f>IF(N174="nulová",J174,0)</f>
        <v>0</v>
      </c>
      <c r="BJ174" s="16" t="s">
        <v>84</v>
      </c>
      <c r="BK174" s="235">
        <f>ROUND(I174*H174,2)</f>
        <v>0</v>
      </c>
      <c r="BL174" s="16" t="s">
        <v>131</v>
      </c>
      <c r="BM174" s="234" t="s">
        <v>208</v>
      </c>
    </row>
    <row r="175" s="1" customFormat="1" ht="16.5" customHeight="1">
      <c r="B175" s="37"/>
      <c r="C175" s="259" t="s">
        <v>209</v>
      </c>
      <c r="D175" s="259" t="s">
        <v>184</v>
      </c>
      <c r="E175" s="260" t="s">
        <v>210</v>
      </c>
      <c r="F175" s="261" t="s">
        <v>211</v>
      </c>
      <c r="G175" s="262" t="s">
        <v>207</v>
      </c>
      <c r="H175" s="263">
        <v>10</v>
      </c>
      <c r="I175" s="264"/>
      <c r="J175" s="265">
        <f>ROUND(I175*H175,2)</f>
        <v>0</v>
      </c>
      <c r="K175" s="261" t="s">
        <v>140</v>
      </c>
      <c r="L175" s="266"/>
      <c r="M175" s="267" t="s">
        <v>1</v>
      </c>
      <c r="N175" s="268" t="s">
        <v>41</v>
      </c>
      <c r="O175" s="85"/>
      <c r="P175" s="232">
        <f>O175*H175</f>
        <v>0</v>
      </c>
      <c r="Q175" s="232">
        <v>0.0088000000000000005</v>
      </c>
      <c r="R175" s="232">
        <f>Q175*H175</f>
        <v>0.088000000000000009</v>
      </c>
      <c r="S175" s="232">
        <v>0</v>
      </c>
      <c r="T175" s="233">
        <f>S175*H175</f>
        <v>0</v>
      </c>
      <c r="AR175" s="234" t="s">
        <v>171</v>
      </c>
      <c r="AT175" s="234" t="s">
        <v>184</v>
      </c>
      <c r="AU175" s="234" t="s">
        <v>86</v>
      </c>
      <c r="AY175" s="16" t="s">
        <v>125</v>
      </c>
      <c r="BE175" s="235">
        <f>IF(N175="základní",J175,0)</f>
        <v>0</v>
      </c>
      <c r="BF175" s="235">
        <f>IF(N175="snížená",J175,0)</f>
        <v>0</v>
      </c>
      <c r="BG175" s="235">
        <f>IF(N175="zákl. přenesená",J175,0)</f>
        <v>0</v>
      </c>
      <c r="BH175" s="235">
        <f>IF(N175="sníž. přenesená",J175,0)</f>
        <v>0</v>
      </c>
      <c r="BI175" s="235">
        <f>IF(N175="nulová",J175,0)</f>
        <v>0</v>
      </c>
      <c r="BJ175" s="16" t="s">
        <v>84</v>
      </c>
      <c r="BK175" s="235">
        <f>ROUND(I175*H175,2)</f>
        <v>0</v>
      </c>
      <c r="BL175" s="16" t="s">
        <v>131</v>
      </c>
      <c r="BM175" s="234" t="s">
        <v>212</v>
      </c>
    </row>
    <row r="176" s="1" customFormat="1" ht="36" customHeight="1">
      <c r="B176" s="37"/>
      <c r="C176" s="223" t="s">
        <v>213</v>
      </c>
      <c r="D176" s="223" t="s">
        <v>127</v>
      </c>
      <c r="E176" s="224" t="s">
        <v>214</v>
      </c>
      <c r="F176" s="225" t="s">
        <v>215</v>
      </c>
      <c r="G176" s="226" t="s">
        <v>207</v>
      </c>
      <c r="H176" s="227">
        <v>1</v>
      </c>
      <c r="I176" s="228"/>
      <c r="J176" s="229">
        <f>ROUND(I176*H176,2)</f>
        <v>0</v>
      </c>
      <c r="K176" s="225" t="s">
        <v>1</v>
      </c>
      <c r="L176" s="42"/>
      <c r="M176" s="230" t="s">
        <v>1</v>
      </c>
      <c r="N176" s="231" t="s">
        <v>41</v>
      </c>
      <c r="O176" s="85"/>
      <c r="P176" s="232">
        <f>O176*H176</f>
        <v>0</v>
      </c>
      <c r="Q176" s="232">
        <v>2.2568899999999998</v>
      </c>
      <c r="R176" s="232">
        <f>Q176*H176</f>
        <v>2.2568899999999998</v>
      </c>
      <c r="S176" s="232">
        <v>0</v>
      </c>
      <c r="T176" s="233">
        <f>S176*H176</f>
        <v>0</v>
      </c>
      <c r="AR176" s="234" t="s">
        <v>131</v>
      </c>
      <c r="AT176" s="234" t="s">
        <v>127</v>
      </c>
      <c r="AU176" s="234" t="s">
        <v>86</v>
      </c>
      <c r="AY176" s="16" t="s">
        <v>125</v>
      </c>
      <c r="BE176" s="235">
        <f>IF(N176="základní",J176,0)</f>
        <v>0</v>
      </c>
      <c r="BF176" s="235">
        <f>IF(N176="snížená",J176,0)</f>
        <v>0</v>
      </c>
      <c r="BG176" s="235">
        <f>IF(N176="zákl. přenesená",J176,0)</f>
        <v>0</v>
      </c>
      <c r="BH176" s="235">
        <f>IF(N176="sníž. přenesená",J176,0)</f>
        <v>0</v>
      </c>
      <c r="BI176" s="235">
        <f>IF(N176="nulová",J176,0)</f>
        <v>0</v>
      </c>
      <c r="BJ176" s="16" t="s">
        <v>84</v>
      </c>
      <c r="BK176" s="235">
        <f>ROUND(I176*H176,2)</f>
        <v>0</v>
      </c>
      <c r="BL176" s="16" t="s">
        <v>131</v>
      </c>
      <c r="BM176" s="234" t="s">
        <v>216</v>
      </c>
    </row>
    <row r="177" s="1" customFormat="1" ht="16.5" customHeight="1">
      <c r="B177" s="37"/>
      <c r="C177" s="223" t="s">
        <v>217</v>
      </c>
      <c r="D177" s="223" t="s">
        <v>127</v>
      </c>
      <c r="E177" s="224" t="s">
        <v>218</v>
      </c>
      <c r="F177" s="225" t="s">
        <v>219</v>
      </c>
      <c r="G177" s="226" t="s">
        <v>207</v>
      </c>
      <c r="H177" s="227">
        <v>1</v>
      </c>
      <c r="I177" s="228"/>
      <c r="J177" s="229">
        <f>ROUND(I177*H177,2)</f>
        <v>0</v>
      </c>
      <c r="K177" s="225" t="s">
        <v>1</v>
      </c>
      <c r="L177" s="42"/>
      <c r="M177" s="230" t="s">
        <v>1</v>
      </c>
      <c r="N177" s="231" t="s">
        <v>41</v>
      </c>
      <c r="O177" s="85"/>
      <c r="P177" s="232">
        <f>O177*H177</f>
        <v>0</v>
      </c>
      <c r="Q177" s="232">
        <v>0.0032499999999999999</v>
      </c>
      <c r="R177" s="232">
        <f>Q177*H177</f>
        <v>0.0032499999999999999</v>
      </c>
      <c r="S177" s="232">
        <v>0</v>
      </c>
      <c r="T177" s="233">
        <f>S177*H177</f>
        <v>0</v>
      </c>
      <c r="AR177" s="234" t="s">
        <v>131</v>
      </c>
      <c r="AT177" s="234" t="s">
        <v>127</v>
      </c>
      <c r="AU177" s="234" t="s">
        <v>86</v>
      </c>
      <c r="AY177" s="16" t="s">
        <v>125</v>
      </c>
      <c r="BE177" s="235">
        <f>IF(N177="základní",J177,0)</f>
        <v>0</v>
      </c>
      <c r="BF177" s="235">
        <f>IF(N177="snížená",J177,0)</f>
        <v>0</v>
      </c>
      <c r="BG177" s="235">
        <f>IF(N177="zákl. přenesená",J177,0)</f>
        <v>0</v>
      </c>
      <c r="BH177" s="235">
        <f>IF(N177="sníž. přenesená",J177,0)</f>
        <v>0</v>
      </c>
      <c r="BI177" s="235">
        <f>IF(N177="nulová",J177,0)</f>
        <v>0</v>
      </c>
      <c r="BJ177" s="16" t="s">
        <v>84</v>
      </c>
      <c r="BK177" s="235">
        <f>ROUND(I177*H177,2)</f>
        <v>0</v>
      </c>
      <c r="BL177" s="16" t="s">
        <v>131</v>
      </c>
      <c r="BM177" s="234" t="s">
        <v>220</v>
      </c>
    </row>
    <row r="178" s="1" customFormat="1" ht="16.5" customHeight="1">
      <c r="B178" s="37"/>
      <c r="C178" s="223" t="s">
        <v>221</v>
      </c>
      <c r="D178" s="223" t="s">
        <v>127</v>
      </c>
      <c r="E178" s="224" t="s">
        <v>222</v>
      </c>
      <c r="F178" s="225" t="s">
        <v>223</v>
      </c>
      <c r="G178" s="226" t="s">
        <v>201</v>
      </c>
      <c r="H178" s="227">
        <v>40</v>
      </c>
      <c r="I178" s="228"/>
      <c r="J178" s="229">
        <f>ROUND(I178*H178,2)</f>
        <v>0</v>
      </c>
      <c r="K178" s="225" t="s">
        <v>1</v>
      </c>
      <c r="L178" s="42"/>
      <c r="M178" s="230" t="s">
        <v>1</v>
      </c>
      <c r="N178" s="231" t="s">
        <v>41</v>
      </c>
      <c r="O178" s="85"/>
      <c r="P178" s="232">
        <f>O178*H178</f>
        <v>0</v>
      </c>
      <c r="Q178" s="232">
        <v>0</v>
      </c>
      <c r="R178" s="232">
        <f>Q178*H178</f>
        <v>0</v>
      </c>
      <c r="S178" s="232">
        <v>0</v>
      </c>
      <c r="T178" s="233">
        <f>S178*H178</f>
        <v>0</v>
      </c>
      <c r="AR178" s="234" t="s">
        <v>131</v>
      </c>
      <c r="AT178" s="234" t="s">
        <v>127</v>
      </c>
      <c r="AU178" s="234" t="s">
        <v>86</v>
      </c>
      <c r="AY178" s="16" t="s">
        <v>125</v>
      </c>
      <c r="BE178" s="235">
        <f>IF(N178="základní",J178,0)</f>
        <v>0</v>
      </c>
      <c r="BF178" s="235">
        <f>IF(N178="snížená",J178,0)</f>
        <v>0</v>
      </c>
      <c r="BG178" s="235">
        <f>IF(N178="zákl. přenesená",J178,0)</f>
        <v>0</v>
      </c>
      <c r="BH178" s="235">
        <f>IF(N178="sníž. přenesená",J178,0)</f>
        <v>0</v>
      </c>
      <c r="BI178" s="235">
        <f>IF(N178="nulová",J178,0)</f>
        <v>0</v>
      </c>
      <c r="BJ178" s="16" t="s">
        <v>84</v>
      </c>
      <c r="BK178" s="235">
        <f>ROUND(I178*H178,2)</f>
        <v>0</v>
      </c>
      <c r="BL178" s="16" t="s">
        <v>131</v>
      </c>
      <c r="BM178" s="234" t="s">
        <v>224</v>
      </c>
    </row>
    <row r="179" s="12" customFormat="1">
      <c r="B179" s="236"/>
      <c r="C179" s="237"/>
      <c r="D179" s="238" t="s">
        <v>133</v>
      </c>
      <c r="E179" s="239" t="s">
        <v>1</v>
      </c>
      <c r="F179" s="240" t="s">
        <v>225</v>
      </c>
      <c r="G179" s="237"/>
      <c r="H179" s="241">
        <v>40</v>
      </c>
      <c r="I179" s="242"/>
      <c r="J179" s="237"/>
      <c r="K179" s="237"/>
      <c r="L179" s="243"/>
      <c r="M179" s="244"/>
      <c r="N179" s="245"/>
      <c r="O179" s="245"/>
      <c r="P179" s="245"/>
      <c r="Q179" s="245"/>
      <c r="R179" s="245"/>
      <c r="S179" s="245"/>
      <c r="T179" s="246"/>
      <c r="AT179" s="247" t="s">
        <v>133</v>
      </c>
      <c r="AU179" s="247" t="s">
        <v>86</v>
      </c>
      <c r="AV179" s="12" t="s">
        <v>86</v>
      </c>
      <c r="AW179" s="12" t="s">
        <v>31</v>
      </c>
      <c r="AX179" s="12" t="s">
        <v>84</v>
      </c>
      <c r="AY179" s="247" t="s">
        <v>125</v>
      </c>
    </row>
    <row r="180" s="11" customFormat="1" ht="22.8" customHeight="1">
      <c r="B180" s="207"/>
      <c r="C180" s="208"/>
      <c r="D180" s="209" t="s">
        <v>75</v>
      </c>
      <c r="E180" s="221" t="s">
        <v>226</v>
      </c>
      <c r="F180" s="221" t="s">
        <v>227</v>
      </c>
      <c r="G180" s="208"/>
      <c r="H180" s="208"/>
      <c r="I180" s="211"/>
      <c r="J180" s="222">
        <f>BK180</f>
        <v>0</v>
      </c>
      <c r="K180" s="208"/>
      <c r="L180" s="213"/>
      <c r="M180" s="214"/>
      <c r="N180" s="215"/>
      <c r="O180" s="215"/>
      <c r="P180" s="216">
        <f>SUM(P181:P193)</f>
        <v>0</v>
      </c>
      <c r="Q180" s="215"/>
      <c r="R180" s="216">
        <f>SUM(R181:R193)</f>
        <v>0.64868999999999999</v>
      </c>
      <c r="S180" s="215"/>
      <c r="T180" s="217">
        <f>SUM(T181:T193)</f>
        <v>0</v>
      </c>
      <c r="AR180" s="218" t="s">
        <v>84</v>
      </c>
      <c r="AT180" s="219" t="s">
        <v>75</v>
      </c>
      <c r="AU180" s="219" t="s">
        <v>84</v>
      </c>
      <c r="AY180" s="218" t="s">
        <v>125</v>
      </c>
      <c r="BK180" s="220">
        <f>SUM(BK181:BK193)</f>
        <v>0</v>
      </c>
    </row>
    <row r="181" s="1" customFormat="1" ht="24" customHeight="1">
      <c r="B181" s="37"/>
      <c r="C181" s="223" t="s">
        <v>228</v>
      </c>
      <c r="D181" s="223" t="s">
        <v>127</v>
      </c>
      <c r="E181" s="224" t="s">
        <v>229</v>
      </c>
      <c r="F181" s="225" t="s">
        <v>230</v>
      </c>
      <c r="G181" s="226" t="s">
        <v>201</v>
      </c>
      <c r="H181" s="227">
        <v>194</v>
      </c>
      <c r="I181" s="228"/>
      <c r="J181" s="229">
        <f>ROUND(I181*H181,2)</f>
        <v>0</v>
      </c>
      <c r="K181" s="225" t="s">
        <v>140</v>
      </c>
      <c r="L181" s="42"/>
      <c r="M181" s="230" t="s">
        <v>1</v>
      </c>
      <c r="N181" s="231" t="s">
        <v>41</v>
      </c>
      <c r="O181" s="85"/>
      <c r="P181" s="232">
        <f>O181*H181</f>
        <v>0</v>
      </c>
      <c r="Q181" s="232">
        <v>0.0012800000000000001</v>
      </c>
      <c r="R181" s="232">
        <f>Q181*H181</f>
        <v>0.24832000000000001</v>
      </c>
      <c r="S181" s="232">
        <v>0</v>
      </c>
      <c r="T181" s="233">
        <f>S181*H181</f>
        <v>0</v>
      </c>
      <c r="AR181" s="234" t="s">
        <v>131</v>
      </c>
      <c r="AT181" s="234" t="s">
        <v>127</v>
      </c>
      <c r="AU181" s="234" t="s">
        <v>86</v>
      </c>
      <c r="AY181" s="16" t="s">
        <v>125</v>
      </c>
      <c r="BE181" s="235">
        <f>IF(N181="základní",J181,0)</f>
        <v>0</v>
      </c>
      <c r="BF181" s="235">
        <f>IF(N181="snížená",J181,0)</f>
        <v>0</v>
      </c>
      <c r="BG181" s="235">
        <f>IF(N181="zákl. přenesená",J181,0)</f>
        <v>0</v>
      </c>
      <c r="BH181" s="235">
        <f>IF(N181="sníž. přenesená",J181,0)</f>
        <v>0</v>
      </c>
      <c r="BI181" s="235">
        <f>IF(N181="nulová",J181,0)</f>
        <v>0</v>
      </c>
      <c r="BJ181" s="16" t="s">
        <v>84</v>
      </c>
      <c r="BK181" s="235">
        <f>ROUND(I181*H181,2)</f>
        <v>0</v>
      </c>
      <c r="BL181" s="16" t="s">
        <v>131</v>
      </c>
      <c r="BM181" s="234" t="s">
        <v>231</v>
      </c>
    </row>
    <row r="182" s="12" customFormat="1">
      <c r="B182" s="236"/>
      <c r="C182" s="237"/>
      <c r="D182" s="238" t="s">
        <v>133</v>
      </c>
      <c r="E182" s="239" t="s">
        <v>1</v>
      </c>
      <c r="F182" s="240" t="s">
        <v>232</v>
      </c>
      <c r="G182" s="237"/>
      <c r="H182" s="241">
        <v>194</v>
      </c>
      <c r="I182" s="242"/>
      <c r="J182" s="237"/>
      <c r="K182" s="237"/>
      <c r="L182" s="243"/>
      <c r="M182" s="244"/>
      <c r="N182" s="245"/>
      <c r="O182" s="245"/>
      <c r="P182" s="245"/>
      <c r="Q182" s="245"/>
      <c r="R182" s="245"/>
      <c r="S182" s="245"/>
      <c r="T182" s="246"/>
      <c r="AT182" s="247" t="s">
        <v>133</v>
      </c>
      <c r="AU182" s="247" t="s">
        <v>86</v>
      </c>
      <c r="AV182" s="12" t="s">
        <v>86</v>
      </c>
      <c r="AW182" s="12" t="s">
        <v>31</v>
      </c>
      <c r="AX182" s="12" t="s">
        <v>84</v>
      </c>
      <c r="AY182" s="247" t="s">
        <v>125</v>
      </c>
    </row>
    <row r="183" s="1" customFormat="1" ht="24" customHeight="1">
      <c r="B183" s="37"/>
      <c r="C183" s="223" t="s">
        <v>233</v>
      </c>
      <c r="D183" s="223" t="s">
        <v>127</v>
      </c>
      <c r="E183" s="224" t="s">
        <v>234</v>
      </c>
      <c r="F183" s="225" t="s">
        <v>235</v>
      </c>
      <c r="G183" s="226" t="s">
        <v>201</v>
      </c>
      <c r="H183" s="227">
        <v>34</v>
      </c>
      <c r="I183" s="228"/>
      <c r="J183" s="229">
        <f>ROUND(I183*H183,2)</f>
        <v>0</v>
      </c>
      <c r="K183" s="225" t="s">
        <v>140</v>
      </c>
      <c r="L183" s="42"/>
      <c r="M183" s="230" t="s">
        <v>1</v>
      </c>
      <c r="N183" s="231" t="s">
        <v>41</v>
      </c>
      <c r="O183" s="85"/>
      <c r="P183" s="232">
        <f>O183*H183</f>
        <v>0</v>
      </c>
      <c r="Q183" s="232">
        <v>0.0017799999999999999</v>
      </c>
      <c r="R183" s="232">
        <f>Q183*H183</f>
        <v>0.060519999999999997</v>
      </c>
      <c r="S183" s="232">
        <v>0</v>
      </c>
      <c r="T183" s="233">
        <f>S183*H183</f>
        <v>0</v>
      </c>
      <c r="AR183" s="234" t="s">
        <v>131</v>
      </c>
      <c r="AT183" s="234" t="s">
        <v>127</v>
      </c>
      <c r="AU183" s="234" t="s">
        <v>86</v>
      </c>
      <c r="AY183" s="16" t="s">
        <v>125</v>
      </c>
      <c r="BE183" s="235">
        <f>IF(N183="základní",J183,0)</f>
        <v>0</v>
      </c>
      <c r="BF183" s="235">
        <f>IF(N183="snížená",J183,0)</f>
        <v>0</v>
      </c>
      <c r="BG183" s="235">
        <f>IF(N183="zákl. přenesená",J183,0)</f>
        <v>0</v>
      </c>
      <c r="BH183" s="235">
        <f>IF(N183="sníž. přenesená",J183,0)</f>
        <v>0</v>
      </c>
      <c r="BI183" s="235">
        <f>IF(N183="nulová",J183,0)</f>
        <v>0</v>
      </c>
      <c r="BJ183" s="16" t="s">
        <v>84</v>
      </c>
      <c r="BK183" s="235">
        <f>ROUND(I183*H183,2)</f>
        <v>0</v>
      </c>
      <c r="BL183" s="16" t="s">
        <v>131</v>
      </c>
      <c r="BM183" s="234" t="s">
        <v>236</v>
      </c>
    </row>
    <row r="184" s="12" customFormat="1">
      <c r="B184" s="236"/>
      <c r="C184" s="237"/>
      <c r="D184" s="238" t="s">
        <v>133</v>
      </c>
      <c r="E184" s="239" t="s">
        <v>1</v>
      </c>
      <c r="F184" s="240" t="s">
        <v>237</v>
      </c>
      <c r="G184" s="237"/>
      <c r="H184" s="241">
        <v>34</v>
      </c>
      <c r="I184" s="242"/>
      <c r="J184" s="237"/>
      <c r="K184" s="237"/>
      <c r="L184" s="243"/>
      <c r="M184" s="244"/>
      <c r="N184" s="245"/>
      <c r="O184" s="245"/>
      <c r="P184" s="245"/>
      <c r="Q184" s="245"/>
      <c r="R184" s="245"/>
      <c r="S184" s="245"/>
      <c r="T184" s="246"/>
      <c r="AT184" s="247" t="s">
        <v>133</v>
      </c>
      <c r="AU184" s="247" t="s">
        <v>86</v>
      </c>
      <c r="AV184" s="12" t="s">
        <v>86</v>
      </c>
      <c r="AW184" s="12" t="s">
        <v>31</v>
      </c>
      <c r="AX184" s="12" t="s">
        <v>84</v>
      </c>
      <c r="AY184" s="247" t="s">
        <v>125</v>
      </c>
    </row>
    <row r="185" s="1" customFormat="1" ht="24" customHeight="1">
      <c r="B185" s="37"/>
      <c r="C185" s="223" t="s">
        <v>238</v>
      </c>
      <c r="D185" s="223" t="s">
        <v>127</v>
      </c>
      <c r="E185" s="224" t="s">
        <v>239</v>
      </c>
      <c r="F185" s="225" t="s">
        <v>240</v>
      </c>
      <c r="G185" s="226" t="s">
        <v>201</v>
      </c>
      <c r="H185" s="227">
        <v>47</v>
      </c>
      <c r="I185" s="228"/>
      <c r="J185" s="229">
        <f>ROUND(I185*H185,2)</f>
        <v>0</v>
      </c>
      <c r="K185" s="225" t="s">
        <v>140</v>
      </c>
      <c r="L185" s="42"/>
      <c r="M185" s="230" t="s">
        <v>1</v>
      </c>
      <c r="N185" s="231" t="s">
        <v>41</v>
      </c>
      <c r="O185" s="85"/>
      <c r="P185" s="232">
        <f>O185*H185</f>
        <v>0</v>
      </c>
      <c r="Q185" s="232">
        <v>0.0027399999999999998</v>
      </c>
      <c r="R185" s="232">
        <f>Q185*H185</f>
        <v>0.12877999999999998</v>
      </c>
      <c r="S185" s="232">
        <v>0</v>
      </c>
      <c r="T185" s="233">
        <f>S185*H185</f>
        <v>0</v>
      </c>
      <c r="AR185" s="234" t="s">
        <v>131</v>
      </c>
      <c r="AT185" s="234" t="s">
        <v>127</v>
      </c>
      <c r="AU185" s="234" t="s">
        <v>86</v>
      </c>
      <c r="AY185" s="16" t="s">
        <v>125</v>
      </c>
      <c r="BE185" s="235">
        <f>IF(N185="základní",J185,0)</f>
        <v>0</v>
      </c>
      <c r="BF185" s="235">
        <f>IF(N185="snížená",J185,0)</f>
        <v>0</v>
      </c>
      <c r="BG185" s="235">
        <f>IF(N185="zákl. přenesená",J185,0)</f>
        <v>0</v>
      </c>
      <c r="BH185" s="235">
        <f>IF(N185="sníž. přenesená",J185,0)</f>
        <v>0</v>
      </c>
      <c r="BI185" s="235">
        <f>IF(N185="nulová",J185,0)</f>
        <v>0</v>
      </c>
      <c r="BJ185" s="16" t="s">
        <v>84</v>
      </c>
      <c r="BK185" s="235">
        <f>ROUND(I185*H185,2)</f>
        <v>0</v>
      </c>
      <c r="BL185" s="16" t="s">
        <v>131</v>
      </c>
      <c r="BM185" s="234" t="s">
        <v>241</v>
      </c>
    </row>
    <row r="186" s="12" customFormat="1">
      <c r="B186" s="236"/>
      <c r="C186" s="237"/>
      <c r="D186" s="238" t="s">
        <v>133</v>
      </c>
      <c r="E186" s="239" t="s">
        <v>1</v>
      </c>
      <c r="F186" s="240" t="s">
        <v>242</v>
      </c>
      <c r="G186" s="237"/>
      <c r="H186" s="241">
        <v>47</v>
      </c>
      <c r="I186" s="242"/>
      <c r="J186" s="237"/>
      <c r="K186" s="237"/>
      <c r="L186" s="243"/>
      <c r="M186" s="244"/>
      <c r="N186" s="245"/>
      <c r="O186" s="245"/>
      <c r="P186" s="245"/>
      <c r="Q186" s="245"/>
      <c r="R186" s="245"/>
      <c r="S186" s="245"/>
      <c r="T186" s="246"/>
      <c r="AT186" s="247" t="s">
        <v>133</v>
      </c>
      <c r="AU186" s="247" t="s">
        <v>86</v>
      </c>
      <c r="AV186" s="12" t="s">
        <v>86</v>
      </c>
      <c r="AW186" s="12" t="s">
        <v>31</v>
      </c>
      <c r="AX186" s="12" t="s">
        <v>84</v>
      </c>
      <c r="AY186" s="247" t="s">
        <v>125</v>
      </c>
    </row>
    <row r="187" s="1" customFormat="1" ht="24" customHeight="1">
      <c r="B187" s="37"/>
      <c r="C187" s="223" t="s">
        <v>243</v>
      </c>
      <c r="D187" s="223" t="s">
        <v>127</v>
      </c>
      <c r="E187" s="224" t="s">
        <v>244</v>
      </c>
      <c r="F187" s="225" t="s">
        <v>245</v>
      </c>
      <c r="G187" s="226" t="s">
        <v>207</v>
      </c>
      <c r="H187" s="227">
        <v>2</v>
      </c>
      <c r="I187" s="228"/>
      <c r="J187" s="229">
        <f>ROUND(I187*H187,2)</f>
        <v>0</v>
      </c>
      <c r="K187" s="225" t="s">
        <v>140</v>
      </c>
      <c r="L187" s="42"/>
      <c r="M187" s="230" t="s">
        <v>1</v>
      </c>
      <c r="N187" s="231" t="s">
        <v>41</v>
      </c>
      <c r="O187" s="85"/>
      <c r="P187" s="232">
        <f>O187*H187</f>
        <v>0</v>
      </c>
      <c r="Q187" s="232">
        <v>0.033610000000000001</v>
      </c>
      <c r="R187" s="232">
        <f>Q187*H187</f>
        <v>0.067220000000000002</v>
      </c>
      <c r="S187" s="232">
        <v>0</v>
      </c>
      <c r="T187" s="233">
        <f>S187*H187</f>
        <v>0</v>
      </c>
      <c r="AR187" s="234" t="s">
        <v>131</v>
      </c>
      <c r="AT187" s="234" t="s">
        <v>127</v>
      </c>
      <c r="AU187" s="234" t="s">
        <v>86</v>
      </c>
      <c r="AY187" s="16" t="s">
        <v>125</v>
      </c>
      <c r="BE187" s="235">
        <f>IF(N187="základní",J187,0)</f>
        <v>0</v>
      </c>
      <c r="BF187" s="235">
        <f>IF(N187="snížená",J187,0)</f>
        <v>0</v>
      </c>
      <c r="BG187" s="235">
        <f>IF(N187="zákl. přenesená",J187,0)</f>
        <v>0</v>
      </c>
      <c r="BH187" s="235">
        <f>IF(N187="sníž. přenesená",J187,0)</f>
        <v>0</v>
      </c>
      <c r="BI187" s="235">
        <f>IF(N187="nulová",J187,0)</f>
        <v>0</v>
      </c>
      <c r="BJ187" s="16" t="s">
        <v>84</v>
      </c>
      <c r="BK187" s="235">
        <f>ROUND(I187*H187,2)</f>
        <v>0</v>
      </c>
      <c r="BL187" s="16" t="s">
        <v>131</v>
      </c>
      <c r="BM187" s="234" t="s">
        <v>246</v>
      </c>
    </row>
    <row r="188" s="12" customFormat="1">
      <c r="B188" s="236"/>
      <c r="C188" s="237"/>
      <c r="D188" s="238" t="s">
        <v>133</v>
      </c>
      <c r="E188" s="239" t="s">
        <v>1</v>
      </c>
      <c r="F188" s="240" t="s">
        <v>247</v>
      </c>
      <c r="G188" s="237"/>
      <c r="H188" s="241">
        <v>2</v>
      </c>
      <c r="I188" s="242"/>
      <c r="J188" s="237"/>
      <c r="K188" s="237"/>
      <c r="L188" s="243"/>
      <c r="M188" s="244"/>
      <c r="N188" s="245"/>
      <c r="O188" s="245"/>
      <c r="P188" s="245"/>
      <c r="Q188" s="245"/>
      <c r="R188" s="245"/>
      <c r="S188" s="245"/>
      <c r="T188" s="246"/>
      <c r="AT188" s="247" t="s">
        <v>133</v>
      </c>
      <c r="AU188" s="247" t="s">
        <v>86</v>
      </c>
      <c r="AV188" s="12" t="s">
        <v>86</v>
      </c>
      <c r="AW188" s="12" t="s">
        <v>31</v>
      </c>
      <c r="AX188" s="12" t="s">
        <v>84</v>
      </c>
      <c r="AY188" s="247" t="s">
        <v>125</v>
      </c>
    </row>
    <row r="189" s="1" customFormat="1" ht="24" customHeight="1">
      <c r="B189" s="37"/>
      <c r="C189" s="223" t="s">
        <v>248</v>
      </c>
      <c r="D189" s="223" t="s">
        <v>127</v>
      </c>
      <c r="E189" s="224" t="s">
        <v>249</v>
      </c>
      <c r="F189" s="225" t="s">
        <v>250</v>
      </c>
      <c r="G189" s="226" t="s">
        <v>207</v>
      </c>
      <c r="H189" s="227">
        <v>1</v>
      </c>
      <c r="I189" s="228"/>
      <c r="J189" s="229">
        <f>ROUND(I189*H189,2)</f>
        <v>0</v>
      </c>
      <c r="K189" s="225" t="s">
        <v>140</v>
      </c>
      <c r="L189" s="42"/>
      <c r="M189" s="230" t="s">
        <v>1</v>
      </c>
      <c r="N189" s="231" t="s">
        <v>41</v>
      </c>
      <c r="O189" s="85"/>
      <c r="P189" s="232">
        <f>O189*H189</f>
        <v>0</v>
      </c>
      <c r="Q189" s="232">
        <v>0.04027</v>
      </c>
      <c r="R189" s="232">
        <f>Q189*H189</f>
        <v>0.04027</v>
      </c>
      <c r="S189" s="232">
        <v>0</v>
      </c>
      <c r="T189" s="233">
        <f>S189*H189</f>
        <v>0</v>
      </c>
      <c r="AR189" s="234" t="s">
        <v>131</v>
      </c>
      <c r="AT189" s="234" t="s">
        <v>127</v>
      </c>
      <c r="AU189" s="234" t="s">
        <v>86</v>
      </c>
      <c r="AY189" s="16" t="s">
        <v>125</v>
      </c>
      <c r="BE189" s="235">
        <f>IF(N189="základní",J189,0)</f>
        <v>0</v>
      </c>
      <c r="BF189" s="235">
        <f>IF(N189="snížená",J189,0)</f>
        <v>0</v>
      </c>
      <c r="BG189" s="235">
        <f>IF(N189="zákl. přenesená",J189,0)</f>
        <v>0</v>
      </c>
      <c r="BH189" s="235">
        <f>IF(N189="sníž. přenesená",J189,0)</f>
        <v>0</v>
      </c>
      <c r="BI189" s="235">
        <f>IF(N189="nulová",J189,0)</f>
        <v>0</v>
      </c>
      <c r="BJ189" s="16" t="s">
        <v>84</v>
      </c>
      <c r="BK189" s="235">
        <f>ROUND(I189*H189,2)</f>
        <v>0</v>
      </c>
      <c r="BL189" s="16" t="s">
        <v>131</v>
      </c>
      <c r="BM189" s="234" t="s">
        <v>251</v>
      </c>
    </row>
    <row r="190" s="1" customFormat="1" ht="24" customHeight="1">
      <c r="B190" s="37"/>
      <c r="C190" s="223" t="s">
        <v>252</v>
      </c>
      <c r="D190" s="223" t="s">
        <v>127</v>
      </c>
      <c r="E190" s="224" t="s">
        <v>253</v>
      </c>
      <c r="F190" s="225" t="s">
        <v>254</v>
      </c>
      <c r="G190" s="226" t="s">
        <v>207</v>
      </c>
      <c r="H190" s="227">
        <v>1</v>
      </c>
      <c r="I190" s="228"/>
      <c r="J190" s="229">
        <f>ROUND(I190*H190,2)</f>
        <v>0</v>
      </c>
      <c r="K190" s="225" t="s">
        <v>140</v>
      </c>
      <c r="L190" s="42"/>
      <c r="M190" s="230" t="s">
        <v>1</v>
      </c>
      <c r="N190" s="231" t="s">
        <v>41</v>
      </c>
      <c r="O190" s="85"/>
      <c r="P190" s="232">
        <f>O190*H190</f>
        <v>0</v>
      </c>
      <c r="Q190" s="232">
        <v>0.046940000000000003</v>
      </c>
      <c r="R190" s="232">
        <f>Q190*H190</f>
        <v>0.046940000000000003</v>
      </c>
      <c r="S190" s="232">
        <v>0</v>
      </c>
      <c r="T190" s="233">
        <f>S190*H190</f>
        <v>0</v>
      </c>
      <c r="AR190" s="234" t="s">
        <v>131</v>
      </c>
      <c r="AT190" s="234" t="s">
        <v>127</v>
      </c>
      <c r="AU190" s="234" t="s">
        <v>86</v>
      </c>
      <c r="AY190" s="16" t="s">
        <v>125</v>
      </c>
      <c r="BE190" s="235">
        <f>IF(N190="základní",J190,0)</f>
        <v>0</v>
      </c>
      <c r="BF190" s="235">
        <f>IF(N190="snížená",J190,0)</f>
        <v>0</v>
      </c>
      <c r="BG190" s="235">
        <f>IF(N190="zákl. přenesená",J190,0)</f>
        <v>0</v>
      </c>
      <c r="BH190" s="235">
        <f>IF(N190="sníž. přenesená",J190,0)</f>
        <v>0</v>
      </c>
      <c r="BI190" s="235">
        <f>IF(N190="nulová",J190,0)</f>
        <v>0</v>
      </c>
      <c r="BJ190" s="16" t="s">
        <v>84</v>
      </c>
      <c r="BK190" s="235">
        <f>ROUND(I190*H190,2)</f>
        <v>0</v>
      </c>
      <c r="BL190" s="16" t="s">
        <v>131</v>
      </c>
      <c r="BM190" s="234" t="s">
        <v>255</v>
      </c>
    </row>
    <row r="191" s="1" customFormat="1" ht="24" customHeight="1">
      <c r="B191" s="37"/>
      <c r="C191" s="223" t="s">
        <v>256</v>
      </c>
      <c r="D191" s="223" t="s">
        <v>127</v>
      </c>
      <c r="E191" s="224" t="s">
        <v>253</v>
      </c>
      <c r="F191" s="225" t="s">
        <v>254</v>
      </c>
      <c r="G191" s="226" t="s">
        <v>207</v>
      </c>
      <c r="H191" s="227">
        <v>1</v>
      </c>
      <c r="I191" s="228"/>
      <c r="J191" s="229">
        <f>ROUND(I191*H191,2)</f>
        <v>0</v>
      </c>
      <c r="K191" s="225" t="s">
        <v>140</v>
      </c>
      <c r="L191" s="42"/>
      <c r="M191" s="230" t="s">
        <v>1</v>
      </c>
      <c r="N191" s="231" t="s">
        <v>41</v>
      </c>
      <c r="O191" s="85"/>
      <c r="P191" s="232">
        <f>O191*H191</f>
        <v>0</v>
      </c>
      <c r="Q191" s="232">
        <v>0.046940000000000003</v>
      </c>
      <c r="R191" s="232">
        <f>Q191*H191</f>
        <v>0.046940000000000003</v>
      </c>
      <c r="S191" s="232">
        <v>0</v>
      </c>
      <c r="T191" s="233">
        <f>S191*H191</f>
        <v>0</v>
      </c>
      <c r="AR191" s="234" t="s">
        <v>131</v>
      </c>
      <c r="AT191" s="234" t="s">
        <v>127</v>
      </c>
      <c r="AU191" s="234" t="s">
        <v>86</v>
      </c>
      <c r="AY191" s="16" t="s">
        <v>125</v>
      </c>
      <c r="BE191" s="235">
        <f>IF(N191="základní",J191,0)</f>
        <v>0</v>
      </c>
      <c r="BF191" s="235">
        <f>IF(N191="snížená",J191,0)</f>
        <v>0</v>
      </c>
      <c r="BG191" s="235">
        <f>IF(N191="zákl. přenesená",J191,0)</f>
        <v>0</v>
      </c>
      <c r="BH191" s="235">
        <f>IF(N191="sníž. přenesená",J191,0)</f>
        <v>0</v>
      </c>
      <c r="BI191" s="235">
        <f>IF(N191="nulová",J191,0)</f>
        <v>0</v>
      </c>
      <c r="BJ191" s="16" t="s">
        <v>84</v>
      </c>
      <c r="BK191" s="235">
        <f>ROUND(I191*H191,2)</f>
        <v>0</v>
      </c>
      <c r="BL191" s="16" t="s">
        <v>131</v>
      </c>
      <c r="BM191" s="234" t="s">
        <v>257</v>
      </c>
    </row>
    <row r="192" s="1" customFormat="1" ht="24" customHeight="1">
      <c r="B192" s="37"/>
      <c r="C192" s="223" t="s">
        <v>258</v>
      </c>
      <c r="D192" s="223" t="s">
        <v>127</v>
      </c>
      <c r="E192" s="224" t="s">
        <v>259</v>
      </c>
      <c r="F192" s="225" t="s">
        <v>260</v>
      </c>
      <c r="G192" s="226" t="s">
        <v>207</v>
      </c>
      <c r="H192" s="227">
        <v>5</v>
      </c>
      <c r="I192" s="228"/>
      <c r="J192" s="229">
        <f>ROUND(I192*H192,2)</f>
        <v>0</v>
      </c>
      <c r="K192" s="225" t="s">
        <v>1</v>
      </c>
      <c r="L192" s="42"/>
      <c r="M192" s="230" t="s">
        <v>1</v>
      </c>
      <c r="N192" s="231" t="s">
        <v>41</v>
      </c>
      <c r="O192" s="85"/>
      <c r="P192" s="232">
        <f>O192*H192</f>
        <v>0</v>
      </c>
      <c r="Q192" s="232">
        <v>0.0019400000000000001</v>
      </c>
      <c r="R192" s="232">
        <f>Q192*H192</f>
        <v>0.0097000000000000003</v>
      </c>
      <c r="S192" s="232">
        <v>0</v>
      </c>
      <c r="T192" s="233">
        <f>S192*H192</f>
        <v>0</v>
      </c>
      <c r="AR192" s="234" t="s">
        <v>131</v>
      </c>
      <c r="AT192" s="234" t="s">
        <v>127</v>
      </c>
      <c r="AU192" s="234" t="s">
        <v>86</v>
      </c>
      <c r="AY192" s="16" t="s">
        <v>125</v>
      </c>
      <c r="BE192" s="235">
        <f>IF(N192="základní",J192,0)</f>
        <v>0</v>
      </c>
      <c r="BF192" s="235">
        <f>IF(N192="snížená",J192,0)</f>
        <v>0</v>
      </c>
      <c r="BG192" s="235">
        <f>IF(N192="zákl. přenesená",J192,0)</f>
        <v>0</v>
      </c>
      <c r="BH192" s="235">
        <f>IF(N192="sníž. přenesená",J192,0)</f>
        <v>0</v>
      </c>
      <c r="BI192" s="235">
        <f>IF(N192="nulová",J192,0)</f>
        <v>0</v>
      </c>
      <c r="BJ192" s="16" t="s">
        <v>84</v>
      </c>
      <c r="BK192" s="235">
        <f>ROUND(I192*H192,2)</f>
        <v>0</v>
      </c>
      <c r="BL192" s="16" t="s">
        <v>131</v>
      </c>
      <c r="BM192" s="234" t="s">
        <v>261</v>
      </c>
    </row>
    <row r="193" s="12" customFormat="1">
      <c r="B193" s="236"/>
      <c r="C193" s="237"/>
      <c r="D193" s="238" t="s">
        <v>133</v>
      </c>
      <c r="E193" s="239" t="s">
        <v>1</v>
      </c>
      <c r="F193" s="240" t="s">
        <v>262</v>
      </c>
      <c r="G193" s="237"/>
      <c r="H193" s="241">
        <v>5</v>
      </c>
      <c r="I193" s="242"/>
      <c r="J193" s="237"/>
      <c r="K193" s="237"/>
      <c r="L193" s="243"/>
      <c r="M193" s="244"/>
      <c r="N193" s="245"/>
      <c r="O193" s="245"/>
      <c r="P193" s="245"/>
      <c r="Q193" s="245"/>
      <c r="R193" s="245"/>
      <c r="S193" s="245"/>
      <c r="T193" s="246"/>
      <c r="AT193" s="247" t="s">
        <v>133</v>
      </c>
      <c r="AU193" s="247" t="s">
        <v>86</v>
      </c>
      <c r="AV193" s="12" t="s">
        <v>86</v>
      </c>
      <c r="AW193" s="12" t="s">
        <v>31</v>
      </c>
      <c r="AX193" s="12" t="s">
        <v>84</v>
      </c>
      <c r="AY193" s="247" t="s">
        <v>125</v>
      </c>
    </row>
    <row r="194" s="11" customFormat="1" ht="22.8" customHeight="1">
      <c r="B194" s="207"/>
      <c r="C194" s="208"/>
      <c r="D194" s="209" t="s">
        <v>75</v>
      </c>
      <c r="E194" s="221" t="s">
        <v>183</v>
      </c>
      <c r="F194" s="221" t="s">
        <v>263</v>
      </c>
      <c r="G194" s="208"/>
      <c r="H194" s="208"/>
      <c r="I194" s="211"/>
      <c r="J194" s="222">
        <f>BK194</f>
        <v>0</v>
      </c>
      <c r="K194" s="208"/>
      <c r="L194" s="213"/>
      <c r="M194" s="214"/>
      <c r="N194" s="215"/>
      <c r="O194" s="215"/>
      <c r="P194" s="216">
        <f>SUM(P195:P199)</f>
        <v>0</v>
      </c>
      <c r="Q194" s="215"/>
      <c r="R194" s="216">
        <f>SUM(R195:R199)</f>
        <v>0</v>
      </c>
      <c r="S194" s="215"/>
      <c r="T194" s="217">
        <f>SUM(T195:T199)</f>
        <v>4.0859999999999994</v>
      </c>
      <c r="AR194" s="218" t="s">
        <v>84</v>
      </c>
      <c r="AT194" s="219" t="s">
        <v>75</v>
      </c>
      <c r="AU194" s="219" t="s">
        <v>84</v>
      </c>
      <c r="AY194" s="218" t="s">
        <v>125</v>
      </c>
      <c r="BK194" s="220">
        <f>SUM(BK195:BK199)</f>
        <v>0</v>
      </c>
    </row>
    <row r="195" s="1" customFormat="1" ht="24" customHeight="1">
      <c r="B195" s="37"/>
      <c r="C195" s="223" t="s">
        <v>264</v>
      </c>
      <c r="D195" s="223" t="s">
        <v>127</v>
      </c>
      <c r="E195" s="224" t="s">
        <v>265</v>
      </c>
      <c r="F195" s="225" t="s">
        <v>266</v>
      </c>
      <c r="G195" s="226" t="s">
        <v>201</v>
      </c>
      <c r="H195" s="227">
        <v>227</v>
      </c>
      <c r="I195" s="228"/>
      <c r="J195" s="229">
        <f>ROUND(I195*H195,2)</f>
        <v>0</v>
      </c>
      <c r="K195" s="225" t="s">
        <v>140</v>
      </c>
      <c r="L195" s="42"/>
      <c r="M195" s="230" t="s">
        <v>1</v>
      </c>
      <c r="N195" s="231" t="s">
        <v>41</v>
      </c>
      <c r="O195" s="85"/>
      <c r="P195" s="232">
        <f>O195*H195</f>
        <v>0</v>
      </c>
      <c r="Q195" s="232">
        <v>0</v>
      </c>
      <c r="R195" s="232">
        <f>Q195*H195</f>
        <v>0</v>
      </c>
      <c r="S195" s="232">
        <v>0.017999999999999999</v>
      </c>
      <c r="T195" s="233">
        <f>S195*H195</f>
        <v>4.0859999999999994</v>
      </c>
      <c r="AR195" s="234" t="s">
        <v>131</v>
      </c>
      <c r="AT195" s="234" t="s">
        <v>127</v>
      </c>
      <c r="AU195" s="234" t="s">
        <v>86</v>
      </c>
      <c r="AY195" s="16" t="s">
        <v>125</v>
      </c>
      <c r="BE195" s="235">
        <f>IF(N195="základní",J195,0)</f>
        <v>0</v>
      </c>
      <c r="BF195" s="235">
        <f>IF(N195="snížená",J195,0)</f>
        <v>0</v>
      </c>
      <c r="BG195" s="235">
        <f>IF(N195="zákl. přenesená",J195,0)</f>
        <v>0</v>
      </c>
      <c r="BH195" s="235">
        <f>IF(N195="sníž. přenesená",J195,0)</f>
        <v>0</v>
      </c>
      <c r="BI195" s="235">
        <f>IF(N195="nulová",J195,0)</f>
        <v>0</v>
      </c>
      <c r="BJ195" s="16" t="s">
        <v>84</v>
      </c>
      <c r="BK195" s="235">
        <f>ROUND(I195*H195,2)</f>
        <v>0</v>
      </c>
      <c r="BL195" s="16" t="s">
        <v>131</v>
      </c>
      <c r="BM195" s="234" t="s">
        <v>267</v>
      </c>
    </row>
    <row r="196" s="12" customFormat="1">
      <c r="B196" s="236"/>
      <c r="C196" s="237"/>
      <c r="D196" s="238" t="s">
        <v>133</v>
      </c>
      <c r="E196" s="239" t="s">
        <v>1</v>
      </c>
      <c r="F196" s="240" t="s">
        <v>268</v>
      </c>
      <c r="G196" s="237"/>
      <c r="H196" s="241">
        <v>160</v>
      </c>
      <c r="I196" s="242"/>
      <c r="J196" s="237"/>
      <c r="K196" s="237"/>
      <c r="L196" s="243"/>
      <c r="M196" s="244"/>
      <c r="N196" s="245"/>
      <c r="O196" s="245"/>
      <c r="P196" s="245"/>
      <c r="Q196" s="245"/>
      <c r="R196" s="245"/>
      <c r="S196" s="245"/>
      <c r="T196" s="246"/>
      <c r="AT196" s="247" t="s">
        <v>133</v>
      </c>
      <c r="AU196" s="247" t="s">
        <v>86</v>
      </c>
      <c r="AV196" s="12" t="s">
        <v>86</v>
      </c>
      <c r="AW196" s="12" t="s">
        <v>31</v>
      </c>
      <c r="AX196" s="12" t="s">
        <v>76</v>
      </c>
      <c r="AY196" s="247" t="s">
        <v>125</v>
      </c>
    </row>
    <row r="197" s="12" customFormat="1">
      <c r="B197" s="236"/>
      <c r="C197" s="237"/>
      <c r="D197" s="238" t="s">
        <v>133</v>
      </c>
      <c r="E197" s="239" t="s">
        <v>1</v>
      </c>
      <c r="F197" s="240" t="s">
        <v>269</v>
      </c>
      <c r="G197" s="237"/>
      <c r="H197" s="241">
        <v>55</v>
      </c>
      <c r="I197" s="242"/>
      <c r="J197" s="237"/>
      <c r="K197" s="237"/>
      <c r="L197" s="243"/>
      <c r="M197" s="244"/>
      <c r="N197" s="245"/>
      <c r="O197" s="245"/>
      <c r="P197" s="245"/>
      <c r="Q197" s="245"/>
      <c r="R197" s="245"/>
      <c r="S197" s="245"/>
      <c r="T197" s="246"/>
      <c r="AT197" s="247" t="s">
        <v>133</v>
      </c>
      <c r="AU197" s="247" t="s">
        <v>86</v>
      </c>
      <c r="AV197" s="12" t="s">
        <v>86</v>
      </c>
      <c r="AW197" s="12" t="s">
        <v>31</v>
      </c>
      <c r="AX197" s="12" t="s">
        <v>76</v>
      </c>
      <c r="AY197" s="247" t="s">
        <v>125</v>
      </c>
    </row>
    <row r="198" s="12" customFormat="1">
      <c r="B198" s="236"/>
      <c r="C198" s="237"/>
      <c r="D198" s="238" t="s">
        <v>133</v>
      </c>
      <c r="E198" s="239" t="s">
        <v>1</v>
      </c>
      <c r="F198" s="240" t="s">
        <v>270</v>
      </c>
      <c r="G198" s="237"/>
      <c r="H198" s="241">
        <v>12</v>
      </c>
      <c r="I198" s="242"/>
      <c r="J198" s="237"/>
      <c r="K198" s="237"/>
      <c r="L198" s="243"/>
      <c r="M198" s="244"/>
      <c r="N198" s="245"/>
      <c r="O198" s="245"/>
      <c r="P198" s="245"/>
      <c r="Q198" s="245"/>
      <c r="R198" s="245"/>
      <c r="S198" s="245"/>
      <c r="T198" s="246"/>
      <c r="AT198" s="247" t="s">
        <v>133</v>
      </c>
      <c r="AU198" s="247" t="s">
        <v>86</v>
      </c>
      <c r="AV198" s="12" t="s">
        <v>86</v>
      </c>
      <c r="AW198" s="12" t="s">
        <v>31</v>
      </c>
      <c r="AX198" s="12" t="s">
        <v>76</v>
      </c>
      <c r="AY198" s="247" t="s">
        <v>125</v>
      </c>
    </row>
    <row r="199" s="13" customFormat="1">
      <c r="B199" s="248"/>
      <c r="C199" s="249"/>
      <c r="D199" s="238" t="s">
        <v>133</v>
      </c>
      <c r="E199" s="250" t="s">
        <v>1</v>
      </c>
      <c r="F199" s="251" t="s">
        <v>137</v>
      </c>
      <c r="G199" s="249"/>
      <c r="H199" s="252">
        <v>227</v>
      </c>
      <c r="I199" s="253"/>
      <c r="J199" s="249"/>
      <c r="K199" s="249"/>
      <c r="L199" s="254"/>
      <c r="M199" s="255"/>
      <c r="N199" s="256"/>
      <c r="O199" s="256"/>
      <c r="P199" s="256"/>
      <c r="Q199" s="256"/>
      <c r="R199" s="256"/>
      <c r="S199" s="256"/>
      <c r="T199" s="257"/>
      <c r="AT199" s="258" t="s">
        <v>133</v>
      </c>
      <c r="AU199" s="258" t="s">
        <v>86</v>
      </c>
      <c r="AV199" s="13" t="s">
        <v>131</v>
      </c>
      <c r="AW199" s="13" t="s">
        <v>31</v>
      </c>
      <c r="AX199" s="13" t="s">
        <v>84</v>
      </c>
      <c r="AY199" s="258" t="s">
        <v>125</v>
      </c>
    </row>
    <row r="200" s="11" customFormat="1" ht="25.92" customHeight="1">
      <c r="B200" s="207"/>
      <c r="C200" s="208"/>
      <c r="D200" s="209" t="s">
        <v>75</v>
      </c>
      <c r="E200" s="210" t="s">
        <v>271</v>
      </c>
      <c r="F200" s="210" t="s">
        <v>272</v>
      </c>
      <c r="G200" s="208"/>
      <c r="H200" s="208"/>
      <c r="I200" s="211"/>
      <c r="J200" s="212">
        <f>BK200</f>
        <v>0</v>
      </c>
      <c r="K200" s="208"/>
      <c r="L200" s="213"/>
      <c r="M200" s="214"/>
      <c r="N200" s="215"/>
      <c r="O200" s="215"/>
      <c r="P200" s="216">
        <f>P201+P249+P267+P359+P422</f>
        <v>0</v>
      </c>
      <c r="Q200" s="215"/>
      <c r="R200" s="216">
        <f>R201+R249+R267+R359+R422</f>
        <v>6.147355000000001</v>
      </c>
      <c r="S200" s="215"/>
      <c r="T200" s="217">
        <f>T201+T249+T267+T359+T422</f>
        <v>0</v>
      </c>
      <c r="AR200" s="218" t="s">
        <v>86</v>
      </c>
      <c r="AT200" s="219" t="s">
        <v>75</v>
      </c>
      <c r="AU200" s="219" t="s">
        <v>76</v>
      </c>
      <c r="AY200" s="218" t="s">
        <v>125</v>
      </c>
      <c r="BK200" s="220">
        <f>BK201+BK249+BK267+BK359+BK422</f>
        <v>0</v>
      </c>
    </row>
    <row r="201" s="11" customFormat="1" ht="22.8" customHeight="1">
      <c r="B201" s="207"/>
      <c r="C201" s="208"/>
      <c r="D201" s="209" t="s">
        <v>75</v>
      </c>
      <c r="E201" s="221" t="s">
        <v>273</v>
      </c>
      <c r="F201" s="221" t="s">
        <v>274</v>
      </c>
      <c r="G201" s="208"/>
      <c r="H201" s="208"/>
      <c r="I201" s="211"/>
      <c r="J201" s="222">
        <f>BK201</f>
        <v>0</v>
      </c>
      <c r="K201" s="208"/>
      <c r="L201" s="213"/>
      <c r="M201" s="214"/>
      <c r="N201" s="215"/>
      <c r="O201" s="215"/>
      <c r="P201" s="216">
        <f>SUM(P202:P248)</f>
        <v>0</v>
      </c>
      <c r="Q201" s="215"/>
      <c r="R201" s="216">
        <f>SUM(R202:R248)</f>
        <v>2.8450950000000006</v>
      </c>
      <c r="S201" s="215"/>
      <c r="T201" s="217">
        <f>SUM(T202:T248)</f>
        <v>0</v>
      </c>
      <c r="AR201" s="218" t="s">
        <v>86</v>
      </c>
      <c r="AT201" s="219" t="s">
        <v>75</v>
      </c>
      <c r="AU201" s="219" t="s">
        <v>84</v>
      </c>
      <c r="AY201" s="218" t="s">
        <v>125</v>
      </c>
      <c r="BK201" s="220">
        <f>SUM(BK202:BK248)</f>
        <v>0</v>
      </c>
    </row>
    <row r="202" s="1" customFormat="1" ht="24" customHeight="1">
      <c r="B202" s="37"/>
      <c r="C202" s="223" t="s">
        <v>275</v>
      </c>
      <c r="D202" s="223" t="s">
        <v>127</v>
      </c>
      <c r="E202" s="224" t="s">
        <v>276</v>
      </c>
      <c r="F202" s="225" t="s">
        <v>277</v>
      </c>
      <c r="G202" s="226" t="s">
        <v>207</v>
      </c>
      <c r="H202" s="227">
        <v>1</v>
      </c>
      <c r="I202" s="228"/>
      <c r="J202" s="229">
        <f>ROUND(I202*H202,2)</f>
        <v>0</v>
      </c>
      <c r="K202" s="225" t="s">
        <v>1</v>
      </c>
      <c r="L202" s="42"/>
      <c r="M202" s="230" t="s">
        <v>1</v>
      </c>
      <c r="N202" s="231" t="s">
        <v>41</v>
      </c>
      <c r="O202" s="85"/>
      <c r="P202" s="232">
        <f>O202*H202</f>
        <v>0</v>
      </c>
      <c r="Q202" s="232">
        <v>0</v>
      </c>
      <c r="R202" s="232">
        <f>Q202*H202</f>
        <v>0</v>
      </c>
      <c r="S202" s="232">
        <v>0</v>
      </c>
      <c r="T202" s="233">
        <f>S202*H202</f>
        <v>0</v>
      </c>
      <c r="AR202" s="234" t="s">
        <v>213</v>
      </c>
      <c r="AT202" s="234" t="s">
        <v>127</v>
      </c>
      <c r="AU202" s="234" t="s">
        <v>86</v>
      </c>
      <c r="AY202" s="16" t="s">
        <v>125</v>
      </c>
      <c r="BE202" s="235">
        <f>IF(N202="základní",J202,0)</f>
        <v>0</v>
      </c>
      <c r="BF202" s="235">
        <f>IF(N202="snížená",J202,0)</f>
        <v>0</v>
      </c>
      <c r="BG202" s="235">
        <f>IF(N202="zákl. přenesená",J202,0)</f>
        <v>0</v>
      </c>
      <c r="BH202" s="235">
        <f>IF(N202="sníž. přenesená",J202,0)</f>
        <v>0</v>
      </c>
      <c r="BI202" s="235">
        <f>IF(N202="nulová",J202,0)</f>
        <v>0</v>
      </c>
      <c r="BJ202" s="16" t="s">
        <v>84</v>
      </c>
      <c r="BK202" s="235">
        <f>ROUND(I202*H202,2)</f>
        <v>0</v>
      </c>
      <c r="BL202" s="16" t="s">
        <v>213</v>
      </c>
      <c r="BM202" s="234" t="s">
        <v>278</v>
      </c>
    </row>
    <row r="203" s="1" customFormat="1" ht="24" customHeight="1">
      <c r="B203" s="37"/>
      <c r="C203" s="223" t="s">
        <v>279</v>
      </c>
      <c r="D203" s="223" t="s">
        <v>127</v>
      </c>
      <c r="E203" s="224" t="s">
        <v>280</v>
      </c>
      <c r="F203" s="225" t="s">
        <v>281</v>
      </c>
      <c r="G203" s="226" t="s">
        <v>201</v>
      </c>
      <c r="H203" s="227">
        <v>52</v>
      </c>
      <c r="I203" s="228"/>
      <c r="J203" s="229">
        <f>ROUND(I203*H203,2)</f>
        <v>0</v>
      </c>
      <c r="K203" s="225" t="s">
        <v>1</v>
      </c>
      <c r="L203" s="42"/>
      <c r="M203" s="230" t="s">
        <v>1</v>
      </c>
      <c r="N203" s="231" t="s">
        <v>41</v>
      </c>
      <c r="O203" s="85"/>
      <c r="P203" s="232">
        <f>O203*H203</f>
        <v>0</v>
      </c>
      <c r="Q203" s="232">
        <v>0</v>
      </c>
      <c r="R203" s="232">
        <f>Q203*H203</f>
        <v>0</v>
      </c>
      <c r="S203" s="232">
        <v>0</v>
      </c>
      <c r="T203" s="233">
        <f>S203*H203</f>
        <v>0</v>
      </c>
      <c r="AR203" s="234" t="s">
        <v>213</v>
      </c>
      <c r="AT203" s="234" t="s">
        <v>127</v>
      </c>
      <c r="AU203" s="234" t="s">
        <v>86</v>
      </c>
      <c r="AY203" s="16" t="s">
        <v>125</v>
      </c>
      <c r="BE203" s="235">
        <f>IF(N203="základní",J203,0)</f>
        <v>0</v>
      </c>
      <c r="BF203" s="235">
        <f>IF(N203="snížená",J203,0)</f>
        <v>0</v>
      </c>
      <c r="BG203" s="235">
        <f>IF(N203="zákl. přenesená",J203,0)</f>
        <v>0</v>
      </c>
      <c r="BH203" s="235">
        <f>IF(N203="sníž. přenesená",J203,0)</f>
        <v>0</v>
      </c>
      <c r="BI203" s="235">
        <f>IF(N203="nulová",J203,0)</f>
        <v>0</v>
      </c>
      <c r="BJ203" s="16" t="s">
        <v>84</v>
      </c>
      <c r="BK203" s="235">
        <f>ROUND(I203*H203,2)</f>
        <v>0</v>
      </c>
      <c r="BL203" s="16" t="s">
        <v>213</v>
      </c>
      <c r="BM203" s="234" t="s">
        <v>282</v>
      </c>
    </row>
    <row r="204" s="1" customFormat="1" ht="24" customHeight="1">
      <c r="B204" s="37"/>
      <c r="C204" s="223" t="s">
        <v>283</v>
      </c>
      <c r="D204" s="223" t="s">
        <v>127</v>
      </c>
      <c r="E204" s="224" t="s">
        <v>284</v>
      </c>
      <c r="F204" s="225" t="s">
        <v>285</v>
      </c>
      <c r="G204" s="226" t="s">
        <v>201</v>
      </c>
      <c r="H204" s="227">
        <v>6</v>
      </c>
      <c r="I204" s="228"/>
      <c r="J204" s="229">
        <f>ROUND(I204*H204,2)</f>
        <v>0</v>
      </c>
      <c r="K204" s="225" t="s">
        <v>140</v>
      </c>
      <c r="L204" s="42"/>
      <c r="M204" s="230" t="s">
        <v>1</v>
      </c>
      <c r="N204" s="231" t="s">
        <v>41</v>
      </c>
      <c r="O204" s="85"/>
      <c r="P204" s="232">
        <f>O204*H204</f>
        <v>0</v>
      </c>
      <c r="Q204" s="232">
        <v>0.00029</v>
      </c>
      <c r="R204" s="232">
        <f>Q204*H204</f>
        <v>0.00174</v>
      </c>
      <c r="S204" s="232">
        <v>0</v>
      </c>
      <c r="T204" s="233">
        <f>S204*H204</f>
        <v>0</v>
      </c>
      <c r="AR204" s="234" t="s">
        <v>213</v>
      </c>
      <c r="AT204" s="234" t="s">
        <v>127</v>
      </c>
      <c r="AU204" s="234" t="s">
        <v>86</v>
      </c>
      <c r="AY204" s="16" t="s">
        <v>125</v>
      </c>
      <c r="BE204" s="235">
        <f>IF(N204="základní",J204,0)</f>
        <v>0</v>
      </c>
      <c r="BF204" s="235">
        <f>IF(N204="snížená",J204,0)</f>
        <v>0</v>
      </c>
      <c r="BG204" s="235">
        <f>IF(N204="zákl. přenesená",J204,0)</f>
        <v>0</v>
      </c>
      <c r="BH204" s="235">
        <f>IF(N204="sníž. přenesená",J204,0)</f>
        <v>0</v>
      </c>
      <c r="BI204" s="235">
        <f>IF(N204="nulová",J204,0)</f>
        <v>0</v>
      </c>
      <c r="BJ204" s="16" t="s">
        <v>84</v>
      </c>
      <c r="BK204" s="235">
        <f>ROUND(I204*H204,2)</f>
        <v>0</v>
      </c>
      <c r="BL204" s="16" t="s">
        <v>213</v>
      </c>
      <c r="BM204" s="234" t="s">
        <v>286</v>
      </c>
    </row>
    <row r="205" s="1" customFormat="1" ht="24" customHeight="1">
      <c r="B205" s="37"/>
      <c r="C205" s="223" t="s">
        <v>287</v>
      </c>
      <c r="D205" s="223" t="s">
        <v>127</v>
      </c>
      <c r="E205" s="224" t="s">
        <v>288</v>
      </c>
      <c r="F205" s="225" t="s">
        <v>289</v>
      </c>
      <c r="G205" s="226" t="s">
        <v>201</v>
      </c>
      <c r="H205" s="227">
        <v>69</v>
      </c>
      <c r="I205" s="228"/>
      <c r="J205" s="229">
        <f>ROUND(I205*H205,2)</f>
        <v>0</v>
      </c>
      <c r="K205" s="225" t="s">
        <v>140</v>
      </c>
      <c r="L205" s="42"/>
      <c r="M205" s="230" t="s">
        <v>1</v>
      </c>
      <c r="N205" s="231" t="s">
        <v>41</v>
      </c>
      <c r="O205" s="85"/>
      <c r="P205" s="232">
        <f>O205*H205</f>
        <v>0</v>
      </c>
      <c r="Q205" s="232">
        <v>0.00035</v>
      </c>
      <c r="R205" s="232">
        <f>Q205*H205</f>
        <v>0.024150000000000001</v>
      </c>
      <c r="S205" s="232">
        <v>0</v>
      </c>
      <c r="T205" s="233">
        <f>S205*H205</f>
        <v>0</v>
      </c>
      <c r="AR205" s="234" t="s">
        <v>213</v>
      </c>
      <c r="AT205" s="234" t="s">
        <v>127</v>
      </c>
      <c r="AU205" s="234" t="s">
        <v>86</v>
      </c>
      <c r="AY205" s="16" t="s">
        <v>125</v>
      </c>
      <c r="BE205" s="235">
        <f>IF(N205="základní",J205,0)</f>
        <v>0</v>
      </c>
      <c r="BF205" s="235">
        <f>IF(N205="snížená",J205,0)</f>
        <v>0</v>
      </c>
      <c r="BG205" s="235">
        <f>IF(N205="zákl. přenesená",J205,0)</f>
        <v>0</v>
      </c>
      <c r="BH205" s="235">
        <f>IF(N205="sníž. přenesená",J205,0)</f>
        <v>0</v>
      </c>
      <c r="BI205" s="235">
        <f>IF(N205="nulová",J205,0)</f>
        <v>0</v>
      </c>
      <c r="BJ205" s="16" t="s">
        <v>84</v>
      </c>
      <c r="BK205" s="235">
        <f>ROUND(I205*H205,2)</f>
        <v>0</v>
      </c>
      <c r="BL205" s="16" t="s">
        <v>213</v>
      </c>
      <c r="BM205" s="234" t="s">
        <v>290</v>
      </c>
    </row>
    <row r="206" s="1" customFormat="1" ht="24" customHeight="1">
      <c r="B206" s="37"/>
      <c r="C206" s="223" t="s">
        <v>203</v>
      </c>
      <c r="D206" s="223" t="s">
        <v>127</v>
      </c>
      <c r="E206" s="224" t="s">
        <v>291</v>
      </c>
      <c r="F206" s="225" t="s">
        <v>292</v>
      </c>
      <c r="G206" s="226" t="s">
        <v>201</v>
      </c>
      <c r="H206" s="227">
        <v>12</v>
      </c>
      <c r="I206" s="228"/>
      <c r="J206" s="229">
        <f>ROUND(I206*H206,2)</f>
        <v>0</v>
      </c>
      <c r="K206" s="225" t="s">
        <v>140</v>
      </c>
      <c r="L206" s="42"/>
      <c r="M206" s="230" t="s">
        <v>1</v>
      </c>
      <c r="N206" s="231" t="s">
        <v>41</v>
      </c>
      <c r="O206" s="85"/>
      <c r="P206" s="232">
        <f>O206*H206</f>
        <v>0</v>
      </c>
      <c r="Q206" s="232">
        <v>0.00056999999999999998</v>
      </c>
      <c r="R206" s="232">
        <f>Q206*H206</f>
        <v>0.0068399999999999997</v>
      </c>
      <c r="S206" s="232">
        <v>0</v>
      </c>
      <c r="T206" s="233">
        <f>S206*H206</f>
        <v>0</v>
      </c>
      <c r="AR206" s="234" t="s">
        <v>213</v>
      </c>
      <c r="AT206" s="234" t="s">
        <v>127</v>
      </c>
      <c r="AU206" s="234" t="s">
        <v>86</v>
      </c>
      <c r="AY206" s="16" t="s">
        <v>125</v>
      </c>
      <c r="BE206" s="235">
        <f>IF(N206="základní",J206,0)</f>
        <v>0</v>
      </c>
      <c r="BF206" s="235">
        <f>IF(N206="snížená",J206,0)</f>
        <v>0</v>
      </c>
      <c r="BG206" s="235">
        <f>IF(N206="zákl. přenesená",J206,0)</f>
        <v>0</v>
      </c>
      <c r="BH206" s="235">
        <f>IF(N206="sníž. přenesená",J206,0)</f>
        <v>0</v>
      </c>
      <c r="BI206" s="235">
        <f>IF(N206="nulová",J206,0)</f>
        <v>0</v>
      </c>
      <c r="BJ206" s="16" t="s">
        <v>84</v>
      </c>
      <c r="BK206" s="235">
        <f>ROUND(I206*H206,2)</f>
        <v>0</v>
      </c>
      <c r="BL206" s="16" t="s">
        <v>213</v>
      </c>
      <c r="BM206" s="234" t="s">
        <v>293</v>
      </c>
    </row>
    <row r="207" s="1" customFormat="1" ht="24" customHeight="1">
      <c r="B207" s="37"/>
      <c r="C207" s="223" t="s">
        <v>294</v>
      </c>
      <c r="D207" s="223" t="s">
        <v>127</v>
      </c>
      <c r="E207" s="224" t="s">
        <v>295</v>
      </c>
      <c r="F207" s="225" t="s">
        <v>296</v>
      </c>
      <c r="G207" s="226" t="s">
        <v>201</v>
      </c>
      <c r="H207" s="227">
        <v>30</v>
      </c>
      <c r="I207" s="228"/>
      <c r="J207" s="229">
        <f>ROUND(I207*H207,2)</f>
        <v>0</v>
      </c>
      <c r="K207" s="225" t="s">
        <v>140</v>
      </c>
      <c r="L207" s="42"/>
      <c r="M207" s="230" t="s">
        <v>1</v>
      </c>
      <c r="N207" s="231" t="s">
        <v>41</v>
      </c>
      <c r="O207" s="85"/>
      <c r="P207" s="232">
        <f>O207*H207</f>
        <v>0</v>
      </c>
      <c r="Q207" s="232">
        <v>0.00114</v>
      </c>
      <c r="R207" s="232">
        <f>Q207*H207</f>
        <v>0.034200000000000001</v>
      </c>
      <c r="S207" s="232">
        <v>0</v>
      </c>
      <c r="T207" s="233">
        <f>S207*H207</f>
        <v>0</v>
      </c>
      <c r="AR207" s="234" t="s">
        <v>213</v>
      </c>
      <c r="AT207" s="234" t="s">
        <v>127</v>
      </c>
      <c r="AU207" s="234" t="s">
        <v>86</v>
      </c>
      <c r="AY207" s="16" t="s">
        <v>125</v>
      </c>
      <c r="BE207" s="235">
        <f>IF(N207="základní",J207,0)</f>
        <v>0</v>
      </c>
      <c r="BF207" s="235">
        <f>IF(N207="snížená",J207,0)</f>
        <v>0</v>
      </c>
      <c r="BG207" s="235">
        <f>IF(N207="zákl. přenesená",J207,0)</f>
        <v>0</v>
      </c>
      <c r="BH207" s="235">
        <f>IF(N207="sníž. přenesená",J207,0)</f>
        <v>0</v>
      </c>
      <c r="BI207" s="235">
        <f>IF(N207="nulová",J207,0)</f>
        <v>0</v>
      </c>
      <c r="BJ207" s="16" t="s">
        <v>84</v>
      </c>
      <c r="BK207" s="235">
        <f>ROUND(I207*H207,2)</f>
        <v>0</v>
      </c>
      <c r="BL207" s="16" t="s">
        <v>213</v>
      </c>
      <c r="BM207" s="234" t="s">
        <v>297</v>
      </c>
    </row>
    <row r="208" s="12" customFormat="1">
      <c r="B208" s="236"/>
      <c r="C208" s="237"/>
      <c r="D208" s="238" t="s">
        <v>133</v>
      </c>
      <c r="E208" s="239" t="s">
        <v>1</v>
      </c>
      <c r="F208" s="240" t="s">
        <v>298</v>
      </c>
      <c r="G208" s="237"/>
      <c r="H208" s="241">
        <v>30</v>
      </c>
      <c r="I208" s="242"/>
      <c r="J208" s="237"/>
      <c r="K208" s="237"/>
      <c r="L208" s="243"/>
      <c r="M208" s="244"/>
      <c r="N208" s="245"/>
      <c r="O208" s="245"/>
      <c r="P208" s="245"/>
      <c r="Q208" s="245"/>
      <c r="R208" s="245"/>
      <c r="S208" s="245"/>
      <c r="T208" s="246"/>
      <c r="AT208" s="247" t="s">
        <v>133</v>
      </c>
      <c r="AU208" s="247" t="s">
        <v>86</v>
      </c>
      <c r="AV208" s="12" t="s">
        <v>86</v>
      </c>
      <c r="AW208" s="12" t="s">
        <v>31</v>
      </c>
      <c r="AX208" s="12" t="s">
        <v>84</v>
      </c>
      <c r="AY208" s="247" t="s">
        <v>125</v>
      </c>
    </row>
    <row r="209" s="1" customFormat="1" ht="24" customHeight="1">
      <c r="B209" s="37"/>
      <c r="C209" s="223" t="s">
        <v>299</v>
      </c>
      <c r="D209" s="223" t="s">
        <v>127</v>
      </c>
      <c r="E209" s="224" t="s">
        <v>300</v>
      </c>
      <c r="F209" s="225" t="s">
        <v>301</v>
      </c>
      <c r="G209" s="226" t="s">
        <v>201</v>
      </c>
      <c r="H209" s="227">
        <v>49</v>
      </c>
      <c r="I209" s="228"/>
      <c r="J209" s="229">
        <f>ROUND(I209*H209,2)</f>
        <v>0</v>
      </c>
      <c r="K209" s="225" t="s">
        <v>140</v>
      </c>
      <c r="L209" s="42"/>
      <c r="M209" s="230" t="s">
        <v>1</v>
      </c>
      <c r="N209" s="231" t="s">
        <v>41</v>
      </c>
      <c r="O209" s="85"/>
      <c r="P209" s="232">
        <f>O209*H209</f>
        <v>0</v>
      </c>
      <c r="Q209" s="232">
        <v>0.00087000000000000001</v>
      </c>
      <c r="R209" s="232">
        <f>Q209*H209</f>
        <v>0.042630000000000001</v>
      </c>
      <c r="S209" s="232">
        <v>0</v>
      </c>
      <c r="T209" s="233">
        <f>S209*H209</f>
        <v>0</v>
      </c>
      <c r="AR209" s="234" t="s">
        <v>213</v>
      </c>
      <c r="AT209" s="234" t="s">
        <v>127</v>
      </c>
      <c r="AU209" s="234" t="s">
        <v>86</v>
      </c>
      <c r="AY209" s="16" t="s">
        <v>125</v>
      </c>
      <c r="BE209" s="235">
        <f>IF(N209="základní",J209,0)</f>
        <v>0</v>
      </c>
      <c r="BF209" s="235">
        <f>IF(N209="snížená",J209,0)</f>
        <v>0</v>
      </c>
      <c r="BG209" s="235">
        <f>IF(N209="zákl. přenesená",J209,0)</f>
        <v>0</v>
      </c>
      <c r="BH209" s="235">
        <f>IF(N209="sníž. přenesená",J209,0)</f>
        <v>0</v>
      </c>
      <c r="BI209" s="235">
        <f>IF(N209="nulová",J209,0)</f>
        <v>0</v>
      </c>
      <c r="BJ209" s="16" t="s">
        <v>84</v>
      </c>
      <c r="BK209" s="235">
        <f>ROUND(I209*H209,2)</f>
        <v>0</v>
      </c>
      <c r="BL209" s="16" t="s">
        <v>213</v>
      </c>
      <c r="BM209" s="234" t="s">
        <v>302</v>
      </c>
    </row>
    <row r="210" s="1" customFormat="1" ht="24" customHeight="1">
      <c r="B210" s="37"/>
      <c r="C210" s="223" t="s">
        <v>303</v>
      </c>
      <c r="D210" s="223" t="s">
        <v>127</v>
      </c>
      <c r="E210" s="224" t="s">
        <v>304</v>
      </c>
      <c r="F210" s="225" t="s">
        <v>305</v>
      </c>
      <c r="G210" s="226" t="s">
        <v>201</v>
      </c>
      <c r="H210" s="227">
        <v>37</v>
      </c>
      <c r="I210" s="228"/>
      <c r="J210" s="229">
        <f>ROUND(I210*H210,2)</f>
        <v>0</v>
      </c>
      <c r="K210" s="225" t="s">
        <v>140</v>
      </c>
      <c r="L210" s="42"/>
      <c r="M210" s="230" t="s">
        <v>1</v>
      </c>
      <c r="N210" s="231" t="s">
        <v>41</v>
      </c>
      <c r="O210" s="85"/>
      <c r="P210" s="232">
        <f>O210*H210</f>
        <v>0</v>
      </c>
      <c r="Q210" s="232">
        <v>0.0024599999999999999</v>
      </c>
      <c r="R210" s="232">
        <f>Q210*H210</f>
        <v>0.091020000000000004</v>
      </c>
      <c r="S210" s="232">
        <v>0</v>
      </c>
      <c r="T210" s="233">
        <f>S210*H210</f>
        <v>0</v>
      </c>
      <c r="AR210" s="234" t="s">
        <v>213</v>
      </c>
      <c r="AT210" s="234" t="s">
        <v>127</v>
      </c>
      <c r="AU210" s="234" t="s">
        <v>86</v>
      </c>
      <c r="AY210" s="16" t="s">
        <v>125</v>
      </c>
      <c r="BE210" s="235">
        <f>IF(N210="základní",J210,0)</f>
        <v>0</v>
      </c>
      <c r="BF210" s="235">
        <f>IF(N210="snížená",J210,0)</f>
        <v>0</v>
      </c>
      <c r="BG210" s="235">
        <f>IF(N210="zákl. přenesená",J210,0)</f>
        <v>0</v>
      </c>
      <c r="BH210" s="235">
        <f>IF(N210="sníž. přenesená",J210,0)</f>
        <v>0</v>
      </c>
      <c r="BI210" s="235">
        <f>IF(N210="nulová",J210,0)</f>
        <v>0</v>
      </c>
      <c r="BJ210" s="16" t="s">
        <v>84</v>
      </c>
      <c r="BK210" s="235">
        <f>ROUND(I210*H210,2)</f>
        <v>0</v>
      </c>
      <c r="BL210" s="16" t="s">
        <v>213</v>
      </c>
      <c r="BM210" s="234" t="s">
        <v>306</v>
      </c>
    </row>
    <row r="211" s="1" customFormat="1" ht="16.5" customHeight="1">
      <c r="B211" s="37"/>
      <c r="C211" s="259" t="s">
        <v>307</v>
      </c>
      <c r="D211" s="259" t="s">
        <v>184</v>
      </c>
      <c r="E211" s="260" t="s">
        <v>308</v>
      </c>
      <c r="F211" s="261" t="s">
        <v>309</v>
      </c>
      <c r="G211" s="262" t="s">
        <v>207</v>
      </c>
      <c r="H211" s="263">
        <v>2</v>
      </c>
      <c r="I211" s="264"/>
      <c r="J211" s="265">
        <f>ROUND(I211*H211,2)</f>
        <v>0</v>
      </c>
      <c r="K211" s="261" t="s">
        <v>140</v>
      </c>
      <c r="L211" s="266"/>
      <c r="M211" s="267" t="s">
        <v>1</v>
      </c>
      <c r="N211" s="268" t="s">
        <v>41</v>
      </c>
      <c r="O211" s="85"/>
      <c r="P211" s="232">
        <f>O211*H211</f>
        <v>0</v>
      </c>
      <c r="Q211" s="232">
        <v>0.00013999999999999999</v>
      </c>
      <c r="R211" s="232">
        <f>Q211*H211</f>
        <v>0.00027999999999999998</v>
      </c>
      <c r="S211" s="232">
        <v>0</v>
      </c>
      <c r="T211" s="233">
        <f>S211*H211</f>
        <v>0</v>
      </c>
      <c r="AR211" s="234" t="s">
        <v>252</v>
      </c>
      <c r="AT211" s="234" t="s">
        <v>184</v>
      </c>
      <c r="AU211" s="234" t="s">
        <v>86</v>
      </c>
      <c r="AY211" s="16" t="s">
        <v>125</v>
      </c>
      <c r="BE211" s="235">
        <f>IF(N211="základní",J211,0)</f>
        <v>0</v>
      </c>
      <c r="BF211" s="235">
        <f>IF(N211="snížená",J211,0)</f>
        <v>0</v>
      </c>
      <c r="BG211" s="235">
        <f>IF(N211="zákl. přenesená",J211,0)</f>
        <v>0</v>
      </c>
      <c r="BH211" s="235">
        <f>IF(N211="sníž. přenesená",J211,0)</f>
        <v>0</v>
      </c>
      <c r="BI211" s="235">
        <f>IF(N211="nulová",J211,0)</f>
        <v>0</v>
      </c>
      <c r="BJ211" s="16" t="s">
        <v>84</v>
      </c>
      <c r="BK211" s="235">
        <f>ROUND(I211*H211,2)</f>
        <v>0</v>
      </c>
      <c r="BL211" s="16" t="s">
        <v>213</v>
      </c>
      <c r="BM211" s="234" t="s">
        <v>310</v>
      </c>
    </row>
    <row r="212" s="1" customFormat="1" ht="24" customHeight="1">
      <c r="B212" s="37"/>
      <c r="C212" s="223" t="s">
        <v>311</v>
      </c>
      <c r="D212" s="223" t="s">
        <v>127</v>
      </c>
      <c r="E212" s="224" t="s">
        <v>312</v>
      </c>
      <c r="F212" s="225" t="s">
        <v>313</v>
      </c>
      <c r="G212" s="226" t="s">
        <v>201</v>
      </c>
      <c r="H212" s="227">
        <v>18</v>
      </c>
      <c r="I212" s="228"/>
      <c r="J212" s="229">
        <f>ROUND(I212*H212,2)</f>
        <v>0</v>
      </c>
      <c r="K212" s="225" t="s">
        <v>140</v>
      </c>
      <c r="L212" s="42"/>
      <c r="M212" s="230" t="s">
        <v>1</v>
      </c>
      <c r="N212" s="231" t="s">
        <v>41</v>
      </c>
      <c r="O212" s="85"/>
      <c r="P212" s="232">
        <f>O212*H212</f>
        <v>0</v>
      </c>
      <c r="Q212" s="232">
        <v>0.0036800000000000001</v>
      </c>
      <c r="R212" s="232">
        <f>Q212*H212</f>
        <v>0.066240000000000007</v>
      </c>
      <c r="S212" s="232">
        <v>0</v>
      </c>
      <c r="T212" s="233">
        <f>S212*H212</f>
        <v>0</v>
      </c>
      <c r="AR212" s="234" t="s">
        <v>213</v>
      </c>
      <c r="AT212" s="234" t="s">
        <v>127</v>
      </c>
      <c r="AU212" s="234" t="s">
        <v>86</v>
      </c>
      <c r="AY212" s="16" t="s">
        <v>125</v>
      </c>
      <c r="BE212" s="235">
        <f>IF(N212="základní",J212,0)</f>
        <v>0</v>
      </c>
      <c r="BF212" s="235">
        <f>IF(N212="snížená",J212,0)</f>
        <v>0</v>
      </c>
      <c r="BG212" s="235">
        <f>IF(N212="zákl. přenesená",J212,0)</f>
        <v>0</v>
      </c>
      <c r="BH212" s="235">
        <f>IF(N212="sníž. přenesená",J212,0)</f>
        <v>0</v>
      </c>
      <c r="BI212" s="235">
        <f>IF(N212="nulová",J212,0)</f>
        <v>0</v>
      </c>
      <c r="BJ212" s="16" t="s">
        <v>84</v>
      </c>
      <c r="BK212" s="235">
        <f>ROUND(I212*H212,2)</f>
        <v>0</v>
      </c>
      <c r="BL212" s="16" t="s">
        <v>213</v>
      </c>
      <c r="BM212" s="234" t="s">
        <v>314</v>
      </c>
    </row>
    <row r="213" s="1" customFormat="1" ht="16.5" customHeight="1">
      <c r="B213" s="37"/>
      <c r="C213" s="259" t="s">
        <v>315</v>
      </c>
      <c r="D213" s="259" t="s">
        <v>184</v>
      </c>
      <c r="E213" s="260" t="s">
        <v>316</v>
      </c>
      <c r="F213" s="261" t="s">
        <v>317</v>
      </c>
      <c r="G213" s="262" t="s">
        <v>207</v>
      </c>
      <c r="H213" s="263">
        <v>4</v>
      </c>
      <c r="I213" s="264"/>
      <c r="J213" s="265">
        <f>ROUND(I213*H213,2)</f>
        <v>0</v>
      </c>
      <c r="K213" s="261" t="s">
        <v>140</v>
      </c>
      <c r="L213" s="266"/>
      <c r="M213" s="267" t="s">
        <v>1</v>
      </c>
      <c r="N213" s="268" t="s">
        <v>41</v>
      </c>
      <c r="O213" s="85"/>
      <c r="P213" s="232">
        <f>O213*H213</f>
        <v>0</v>
      </c>
      <c r="Q213" s="232">
        <v>0.00033</v>
      </c>
      <c r="R213" s="232">
        <f>Q213*H213</f>
        <v>0.00132</v>
      </c>
      <c r="S213" s="232">
        <v>0</v>
      </c>
      <c r="T213" s="233">
        <f>S213*H213</f>
        <v>0</v>
      </c>
      <c r="AR213" s="234" t="s">
        <v>252</v>
      </c>
      <c r="AT213" s="234" t="s">
        <v>184</v>
      </c>
      <c r="AU213" s="234" t="s">
        <v>86</v>
      </c>
      <c r="AY213" s="16" t="s">
        <v>125</v>
      </c>
      <c r="BE213" s="235">
        <f>IF(N213="základní",J213,0)</f>
        <v>0</v>
      </c>
      <c r="BF213" s="235">
        <f>IF(N213="snížená",J213,0)</f>
        <v>0</v>
      </c>
      <c r="BG213" s="235">
        <f>IF(N213="zákl. přenesená",J213,0)</f>
        <v>0</v>
      </c>
      <c r="BH213" s="235">
        <f>IF(N213="sníž. přenesená",J213,0)</f>
        <v>0</v>
      </c>
      <c r="BI213" s="235">
        <f>IF(N213="nulová",J213,0)</f>
        <v>0</v>
      </c>
      <c r="BJ213" s="16" t="s">
        <v>84</v>
      </c>
      <c r="BK213" s="235">
        <f>ROUND(I213*H213,2)</f>
        <v>0</v>
      </c>
      <c r="BL213" s="16" t="s">
        <v>213</v>
      </c>
      <c r="BM213" s="234" t="s">
        <v>318</v>
      </c>
    </row>
    <row r="214" s="1" customFormat="1" ht="24" customHeight="1">
      <c r="B214" s="37"/>
      <c r="C214" s="223" t="s">
        <v>319</v>
      </c>
      <c r="D214" s="223" t="s">
        <v>127</v>
      </c>
      <c r="E214" s="224" t="s">
        <v>320</v>
      </c>
      <c r="F214" s="225" t="s">
        <v>321</v>
      </c>
      <c r="G214" s="226" t="s">
        <v>201</v>
      </c>
      <c r="H214" s="227">
        <v>9</v>
      </c>
      <c r="I214" s="228"/>
      <c r="J214" s="229">
        <f>ROUND(I214*H214,2)</f>
        <v>0</v>
      </c>
      <c r="K214" s="225" t="s">
        <v>140</v>
      </c>
      <c r="L214" s="42"/>
      <c r="M214" s="230" t="s">
        <v>1</v>
      </c>
      <c r="N214" s="231" t="s">
        <v>41</v>
      </c>
      <c r="O214" s="85"/>
      <c r="P214" s="232">
        <f>O214*H214</f>
        <v>0</v>
      </c>
      <c r="Q214" s="232">
        <v>0.0046800000000000001</v>
      </c>
      <c r="R214" s="232">
        <f>Q214*H214</f>
        <v>0.042120000000000005</v>
      </c>
      <c r="S214" s="232">
        <v>0</v>
      </c>
      <c r="T214" s="233">
        <f>S214*H214</f>
        <v>0</v>
      </c>
      <c r="AR214" s="234" t="s">
        <v>213</v>
      </c>
      <c r="AT214" s="234" t="s">
        <v>127</v>
      </c>
      <c r="AU214" s="234" t="s">
        <v>86</v>
      </c>
      <c r="AY214" s="16" t="s">
        <v>125</v>
      </c>
      <c r="BE214" s="235">
        <f>IF(N214="základní",J214,0)</f>
        <v>0</v>
      </c>
      <c r="BF214" s="235">
        <f>IF(N214="snížená",J214,0)</f>
        <v>0</v>
      </c>
      <c r="BG214" s="235">
        <f>IF(N214="zákl. přenesená",J214,0)</f>
        <v>0</v>
      </c>
      <c r="BH214" s="235">
        <f>IF(N214="sníž. přenesená",J214,0)</f>
        <v>0</v>
      </c>
      <c r="BI214" s="235">
        <f>IF(N214="nulová",J214,0)</f>
        <v>0</v>
      </c>
      <c r="BJ214" s="16" t="s">
        <v>84</v>
      </c>
      <c r="BK214" s="235">
        <f>ROUND(I214*H214,2)</f>
        <v>0</v>
      </c>
      <c r="BL214" s="16" t="s">
        <v>213</v>
      </c>
      <c r="BM214" s="234" t="s">
        <v>322</v>
      </c>
    </row>
    <row r="215" s="1" customFormat="1" ht="16.5" customHeight="1">
      <c r="B215" s="37"/>
      <c r="C215" s="259" t="s">
        <v>323</v>
      </c>
      <c r="D215" s="259" t="s">
        <v>184</v>
      </c>
      <c r="E215" s="260" t="s">
        <v>324</v>
      </c>
      <c r="F215" s="261" t="s">
        <v>325</v>
      </c>
      <c r="G215" s="262" t="s">
        <v>207</v>
      </c>
      <c r="H215" s="263">
        <v>1</v>
      </c>
      <c r="I215" s="264"/>
      <c r="J215" s="265">
        <f>ROUND(I215*H215,2)</f>
        <v>0</v>
      </c>
      <c r="K215" s="261" t="s">
        <v>140</v>
      </c>
      <c r="L215" s="266"/>
      <c r="M215" s="267" t="s">
        <v>1</v>
      </c>
      <c r="N215" s="268" t="s">
        <v>41</v>
      </c>
      <c r="O215" s="85"/>
      <c r="P215" s="232">
        <f>O215*H215</f>
        <v>0</v>
      </c>
      <c r="Q215" s="232">
        <v>0.00040000000000000002</v>
      </c>
      <c r="R215" s="232">
        <f>Q215*H215</f>
        <v>0.00040000000000000002</v>
      </c>
      <c r="S215" s="232">
        <v>0</v>
      </c>
      <c r="T215" s="233">
        <f>S215*H215</f>
        <v>0</v>
      </c>
      <c r="AR215" s="234" t="s">
        <v>252</v>
      </c>
      <c r="AT215" s="234" t="s">
        <v>184</v>
      </c>
      <c r="AU215" s="234" t="s">
        <v>86</v>
      </c>
      <c r="AY215" s="16" t="s">
        <v>125</v>
      </c>
      <c r="BE215" s="235">
        <f>IF(N215="základní",J215,0)</f>
        <v>0</v>
      </c>
      <c r="BF215" s="235">
        <f>IF(N215="snížená",J215,0)</f>
        <v>0</v>
      </c>
      <c r="BG215" s="235">
        <f>IF(N215="zákl. přenesená",J215,0)</f>
        <v>0</v>
      </c>
      <c r="BH215" s="235">
        <f>IF(N215="sníž. přenesená",J215,0)</f>
        <v>0</v>
      </c>
      <c r="BI215" s="235">
        <f>IF(N215="nulová",J215,0)</f>
        <v>0</v>
      </c>
      <c r="BJ215" s="16" t="s">
        <v>84</v>
      </c>
      <c r="BK215" s="235">
        <f>ROUND(I215*H215,2)</f>
        <v>0</v>
      </c>
      <c r="BL215" s="16" t="s">
        <v>213</v>
      </c>
      <c r="BM215" s="234" t="s">
        <v>326</v>
      </c>
    </row>
    <row r="216" s="1" customFormat="1" ht="24" customHeight="1">
      <c r="B216" s="37"/>
      <c r="C216" s="223" t="s">
        <v>327</v>
      </c>
      <c r="D216" s="223" t="s">
        <v>127</v>
      </c>
      <c r="E216" s="224" t="s">
        <v>328</v>
      </c>
      <c r="F216" s="225" t="s">
        <v>329</v>
      </c>
      <c r="G216" s="226" t="s">
        <v>201</v>
      </c>
      <c r="H216" s="227">
        <v>113</v>
      </c>
      <c r="I216" s="228"/>
      <c r="J216" s="229">
        <f>ROUND(I216*H216,2)</f>
        <v>0</v>
      </c>
      <c r="K216" s="225" t="s">
        <v>1</v>
      </c>
      <c r="L216" s="42"/>
      <c r="M216" s="230" t="s">
        <v>1</v>
      </c>
      <c r="N216" s="231" t="s">
        <v>41</v>
      </c>
      <c r="O216" s="85"/>
      <c r="P216" s="232">
        <f>O216*H216</f>
        <v>0</v>
      </c>
      <c r="Q216" s="232">
        <v>0</v>
      </c>
      <c r="R216" s="232">
        <f>Q216*H216</f>
        <v>0</v>
      </c>
      <c r="S216" s="232">
        <v>0</v>
      </c>
      <c r="T216" s="233">
        <f>S216*H216</f>
        <v>0</v>
      </c>
      <c r="AR216" s="234" t="s">
        <v>213</v>
      </c>
      <c r="AT216" s="234" t="s">
        <v>127</v>
      </c>
      <c r="AU216" s="234" t="s">
        <v>86</v>
      </c>
      <c r="AY216" s="16" t="s">
        <v>125</v>
      </c>
      <c r="BE216" s="235">
        <f>IF(N216="základní",J216,0)</f>
        <v>0</v>
      </c>
      <c r="BF216" s="235">
        <f>IF(N216="snížená",J216,0)</f>
        <v>0</v>
      </c>
      <c r="BG216" s="235">
        <f>IF(N216="zákl. přenesená",J216,0)</f>
        <v>0</v>
      </c>
      <c r="BH216" s="235">
        <f>IF(N216="sníž. přenesená",J216,0)</f>
        <v>0</v>
      </c>
      <c r="BI216" s="235">
        <f>IF(N216="nulová",J216,0)</f>
        <v>0</v>
      </c>
      <c r="BJ216" s="16" t="s">
        <v>84</v>
      </c>
      <c r="BK216" s="235">
        <f>ROUND(I216*H216,2)</f>
        <v>0</v>
      </c>
      <c r="BL216" s="16" t="s">
        <v>213</v>
      </c>
      <c r="BM216" s="234" t="s">
        <v>330</v>
      </c>
    </row>
    <row r="217" s="12" customFormat="1">
      <c r="B217" s="236"/>
      <c r="C217" s="237"/>
      <c r="D217" s="238" t="s">
        <v>133</v>
      </c>
      <c r="E217" s="239" t="s">
        <v>1</v>
      </c>
      <c r="F217" s="240" t="s">
        <v>331</v>
      </c>
      <c r="G217" s="237"/>
      <c r="H217" s="241">
        <v>49</v>
      </c>
      <c r="I217" s="242"/>
      <c r="J217" s="237"/>
      <c r="K217" s="237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133</v>
      </c>
      <c r="AU217" s="247" t="s">
        <v>86</v>
      </c>
      <c r="AV217" s="12" t="s">
        <v>86</v>
      </c>
      <c r="AW217" s="12" t="s">
        <v>31</v>
      </c>
      <c r="AX217" s="12" t="s">
        <v>76</v>
      </c>
      <c r="AY217" s="247" t="s">
        <v>125</v>
      </c>
    </row>
    <row r="218" s="12" customFormat="1">
      <c r="B218" s="236"/>
      <c r="C218" s="237"/>
      <c r="D218" s="238" t="s">
        <v>133</v>
      </c>
      <c r="E218" s="239" t="s">
        <v>1</v>
      </c>
      <c r="F218" s="240" t="s">
        <v>332</v>
      </c>
      <c r="G218" s="237"/>
      <c r="H218" s="241">
        <v>37</v>
      </c>
      <c r="I218" s="242"/>
      <c r="J218" s="237"/>
      <c r="K218" s="237"/>
      <c r="L218" s="243"/>
      <c r="M218" s="244"/>
      <c r="N218" s="245"/>
      <c r="O218" s="245"/>
      <c r="P218" s="245"/>
      <c r="Q218" s="245"/>
      <c r="R218" s="245"/>
      <c r="S218" s="245"/>
      <c r="T218" s="246"/>
      <c r="AT218" s="247" t="s">
        <v>133</v>
      </c>
      <c r="AU218" s="247" t="s">
        <v>86</v>
      </c>
      <c r="AV218" s="12" t="s">
        <v>86</v>
      </c>
      <c r="AW218" s="12" t="s">
        <v>31</v>
      </c>
      <c r="AX218" s="12" t="s">
        <v>76</v>
      </c>
      <c r="AY218" s="247" t="s">
        <v>125</v>
      </c>
    </row>
    <row r="219" s="12" customFormat="1">
      <c r="B219" s="236"/>
      <c r="C219" s="237"/>
      <c r="D219" s="238" t="s">
        <v>133</v>
      </c>
      <c r="E219" s="239" t="s">
        <v>1</v>
      </c>
      <c r="F219" s="240" t="s">
        <v>333</v>
      </c>
      <c r="G219" s="237"/>
      <c r="H219" s="241">
        <v>18</v>
      </c>
      <c r="I219" s="242"/>
      <c r="J219" s="237"/>
      <c r="K219" s="237"/>
      <c r="L219" s="243"/>
      <c r="M219" s="244"/>
      <c r="N219" s="245"/>
      <c r="O219" s="245"/>
      <c r="P219" s="245"/>
      <c r="Q219" s="245"/>
      <c r="R219" s="245"/>
      <c r="S219" s="245"/>
      <c r="T219" s="246"/>
      <c r="AT219" s="247" t="s">
        <v>133</v>
      </c>
      <c r="AU219" s="247" t="s">
        <v>86</v>
      </c>
      <c r="AV219" s="12" t="s">
        <v>86</v>
      </c>
      <c r="AW219" s="12" t="s">
        <v>31</v>
      </c>
      <c r="AX219" s="12" t="s">
        <v>76</v>
      </c>
      <c r="AY219" s="247" t="s">
        <v>125</v>
      </c>
    </row>
    <row r="220" s="12" customFormat="1">
      <c r="B220" s="236"/>
      <c r="C220" s="237"/>
      <c r="D220" s="238" t="s">
        <v>133</v>
      </c>
      <c r="E220" s="239" t="s">
        <v>1</v>
      </c>
      <c r="F220" s="240" t="s">
        <v>334</v>
      </c>
      <c r="G220" s="237"/>
      <c r="H220" s="241">
        <v>9</v>
      </c>
      <c r="I220" s="242"/>
      <c r="J220" s="237"/>
      <c r="K220" s="237"/>
      <c r="L220" s="243"/>
      <c r="M220" s="244"/>
      <c r="N220" s="245"/>
      <c r="O220" s="245"/>
      <c r="P220" s="245"/>
      <c r="Q220" s="245"/>
      <c r="R220" s="245"/>
      <c r="S220" s="245"/>
      <c r="T220" s="246"/>
      <c r="AT220" s="247" t="s">
        <v>133</v>
      </c>
      <c r="AU220" s="247" t="s">
        <v>86</v>
      </c>
      <c r="AV220" s="12" t="s">
        <v>86</v>
      </c>
      <c r="AW220" s="12" t="s">
        <v>31</v>
      </c>
      <c r="AX220" s="12" t="s">
        <v>76</v>
      </c>
      <c r="AY220" s="247" t="s">
        <v>125</v>
      </c>
    </row>
    <row r="221" s="13" customFormat="1">
      <c r="B221" s="248"/>
      <c r="C221" s="249"/>
      <c r="D221" s="238" t="s">
        <v>133</v>
      </c>
      <c r="E221" s="250" t="s">
        <v>1</v>
      </c>
      <c r="F221" s="251" t="s">
        <v>137</v>
      </c>
      <c r="G221" s="249"/>
      <c r="H221" s="252">
        <v>113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AT221" s="258" t="s">
        <v>133</v>
      </c>
      <c r="AU221" s="258" t="s">
        <v>86</v>
      </c>
      <c r="AV221" s="13" t="s">
        <v>131</v>
      </c>
      <c r="AW221" s="13" t="s">
        <v>31</v>
      </c>
      <c r="AX221" s="13" t="s">
        <v>84</v>
      </c>
      <c r="AY221" s="258" t="s">
        <v>125</v>
      </c>
    </row>
    <row r="222" s="1" customFormat="1" ht="24" customHeight="1">
      <c r="B222" s="37"/>
      <c r="C222" s="223" t="s">
        <v>335</v>
      </c>
      <c r="D222" s="223" t="s">
        <v>127</v>
      </c>
      <c r="E222" s="224" t="s">
        <v>336</v>
      </c>
      <c r="F222" s="225" t="s">
        <v>337</v>
      </c>
      <c r="G222" s="226" t="s">
        <v>207</v>
      </c>
      <c r="H222" s="227">
        <v>6</v>
      </c>
      <c r="I222" s="228"/>
      <c r="J222" s="229">
        <f>ROUND(I222*H222,2)</f>
        <v>0</v>
      </c>
      <c r="K222" s="225" t="s">
        <v>1</v>
      </c>
      <c r="L222" s="42"/>
      <c r="M222" s="230" t="s">
        <v>1</v>
      </c>
      <c r="N222" s="231" t="s">
        <v>41</v>
      </c>
      <c r="O222" s="85"/>
      <c r="P222" s="232">
        <f>O222*H222</f>
        <v>0</v>
      </c>
      <c r="Q222" s="232">
        <v>0.00148</v>
      </c>
      <c r="R222" s="232">
        <f>Q222*H222</f>
        <v>0.008879999999999999</v>
      </c>
      <c r="S222" s="232">
        <v>0</v>
      </c>
      <c r="T222" s="233">
        <f>S222*H222</f>
        <v>0</v>
      </c>
      <c r="AR222" s="234" t="s">
        <v>213</v>
      </c>
      <c r="AT222" s="234" t="s">
        <v>127</v>
      </c>
      <c r="AU222" s="234" t="s">
        <v>86</v>
      </c>
      <c r="AY222" s="16" t="s">
        <v>125</v>
      </c>
      <c r="BE222" s="235">
        <f>IF(N222="základní",J222,0)</f>
        <v>0</v>
      </c>
      <c r="BF222" s="235">
        <f>IF(N222="snížená",J222,0)</f>
        <v>0</v>
      </c>
      <c r="BG222" s="235">
        <f>IF(N222="zákl. přenesená",J222,0)</f>
        <v>0</v>
      </c>
      <c r="BH222" s="235">
        <f>IF(N222="sníž. přenesená",J222,0)</f>
        <v>0</v>
      </c>
      <c r="BI222" s="235">
        <f>IF(N222="nulová",J222,0)</f>
        <v>0</v>
      </c>
      <c r="BJ222" s="16" t="s">
        <v>84</v>
      </c>
      <c r="BK222" s="235">
        <f>ROUND(I222*H222,2)</f>
        <v>0</v>
      </c>
      <c r="BL222" s="16" t="s">
        <v>213</v>
      </c>
      <c r="BM222" s="234" t="s">
        <v>338</v>
      </c>
    </row>
    <row r="223" s="12" customFormat="1">
      <c r="B223" s="236"/>
      <c r="C223" s="237"/>
      <c r="D223" s="238" t="s">
        <v>133</v>
      </c>
      <c r="E223" s="239" t="s">
        <v>1</v>
      </c>
      <c r="F223" s="240" t="s">
        <v>339</v>
      </c>
      <c r="G223" s="237"/>
      <c r="H223" s="241">
        <v>6</v>
      </c>
      <c r="I223" s="242"/>
      <c r="J223" s="237"/>
      <c r="K223" s="237"/>
      <c r="L223" s="243"/>
      <c r="M223" s="244"/>
      <c r="N223" s="245"/>
      <c r="O223" s="245"/>
      <c r="P223" s="245"/>
      <c r="Q223" s="245"/>
      <c r="R223" s="245"/>
      <c r="S223" s="245"/>
      <c r="T223" s="246"/>
      <c r="AT223" s="247" t="s">
        <v>133</v>
      </c>
      <c r="AU223" s="247" t="s">
        <v>86</v>
      </c>
      <c r="AV223" s="12" t="s">
        <v>86</v>
      </c>
      <c r="AW223" s="12" t="s">
        <v>31</v>
      </c>
      <c r="AX223" s="12" t="s">
        <v>84</v>
      </c>
      <c r="AY223" s="247" t="s">
        <v>125</v>
      </c>
    </row>
    <row r="224" s="1" customFormat="1" ht="24" customHeight="1">
      <c r="B224" s="37"/>
      <c r="C224" s="223" t="s">
        <v>340</v>
      </c>
      <c r="D224" s="223" t="s">
        <v>127</v>
      </c>
      <c r="E224" s="224" t="s">
        <v>341</v>
      </c>
      <c r="F224" s="225" t="s">
        <v>337</v>
      </c>
      <c r="G224" s="226" t="s">
        <v>207</v>
      </c>
      <c r="H224" s="227">
        <v>2</v>
      </c>
      <c r="I224" s="228"/>
      <c r="J224" s="229">
        <f>ROUND(I224*H224,2)</f>
        <v>0</v>
      </c>
      <c r="K224" s="225" t="s">
        <v>1</v>
      </c>
      <c r="L224" s="42"/>
      <c r="M224" s="230" t="s">
        <v>1</v>
      </c>
      <c r="N224" s="231" t="s">
        <v>41</v>
      </c>
      <c r="O224" s="85"/>
      <c r="P224" s="232">
        <f>O224*H224</f>
        <v>0</v>
      </c>
      <c r="Q224" s="232">
        <v>0.00148</v>
      </c>
      <c r="R224" s="232">
        <f>Q224*H224</f>
        <v>0.00296</v>
      </c>
      <c r="S224" s="232">
        <v>0</v>
      </c>
      <c r="T224" s="233">
        <f>S224*H224</f>
        <v>0</v>
      </c>
      <c r="AR224" s="234" t="s">
        <v>213</v>
      </c>
      <c r="AT224" s="234" t="s">
        <v>127</v>
      </c>
      <c r="AU224" s="234" t="s">
        <v>86</v>
      </c>
      <c r="AY224" s="16" t="s">
        <v>125</v>
      </c>
      <c r="BE224" s="235">
        <f>IF(N224="základní",J224,0)</f>
        <v>0</v>
      </c>
      <c r="BF224" s="235">
        <f>IF(N224="snížená",J224,0)</f>
        <v>0</v>
      </c>
      <c r="BG224" s="235">
        <f>IF(N224="zákl. přenesená",J224,0)</f>
        <v>0</v>
      </c>
      <c r="BH224" s="235">
        <f>IF(N224="sníž. přenesená",J224,0)</f>
        <v>0</v>
      </c>
      <c r="BI224" s="235">
        <f>IF(N224="nulová",J224,0)</f>
        <v>0</v>
      </c>
      <c r="BJ224" s="16" t="s">
        <v>84</v>
      </c>
      <c r="BK224" s="235">
        <f>ROUND(I224*H224,2)</f>
        <v>0</v>
      </c>
      <c r="BL224" s="16" t="s">
        <v>213</v>
      </c>
      <c r="BM224" s="234" t="s">
        <v>342</v>
      </c>
    </row>
    <row r="225" s="12" customFormat="1">
      <c r="B225" s="236"/>
      <c r="C225" s="237"/>
      <c r="D225" s="238" t="s">
        <v>133</v>
      </c>
      <c r="E225" s="239" t="s">
        <v>1</v>
      </c>
      <c r="F225" s="240" t="s">
        <v>343</v>
      </c>
      <c r="G225" s="237"/>
      <c r="H225" s="241">
        <v>2</v>
      </c>
      <c r="I225" s="242"/>
      <c r="J225" s="237"/>
      <c r="K225" s="237"/>
      <c r="L225" s="243"/>
      <c r="M225" s="244"/>
      <c r="N225" s="245"/>
      <c r="O225" s="245"/>
      <c r="P225" s="245"/>
      <c r="Q225" s="245"/>
      <c r="R225" s="245"/>
      <c r="S225" s="245"/>
      <c r="T225" s="246"/>
      <c r="AT225" s="247" t="s">
        <v>133</v>
      </c>
      <c r="AU225" s="247" t="s">
        <v>86</v>
      </c>
      <c r="AV225" s="12" t="s">
        <v>86</v>
      </c>
      <c r="AW225" s="12" t="s">
        <v>31</v>
      </c>
      <c r="AX225" s="12" t="s">
        <v>84</v>
      </c>
      <c r="AY225" s="247" t="s">
        <v>125</v>
      </c>
    </row>
    <row r="226" s="1" customFormat="1" ht="24" customHeight="1">
      <c r="B226" s="37"/>
      <c r="C226" s="223" t="s">
        <v>344</v>
      </c>
      <c r="D226" s="223" t="s">
        <v>127</v>
      </c>
      <c r="E226" s="224" t="s">
        <v>345</v>
      </c>
      <c r="F226" s="225" t="s">
        <v>346</v>
      </c>
      <c r="G226" s="226" t="s">
        <v>207</v>
      </c>
      <c r="H226" s="227">
        <v>17</v>
      </c>
      <c r="I226" s="228"/>
      <c r="J226" s="229">
        <f>ROUND(I226*H226,2)</f>
        <v>0</v>
      </c>
      <c r="K226" s="225" t="s">
        <v>1</v>
      </c>
      <c r="L226" s="42"/>
      <c r="M226" s="230" t="s">
        <v>1</v>
      </c>
      <c r="N226" s="231" t="s">
        <v>41</v>
      </c>
      <c r="O226" s="85"/>
      <c r="P226" s="232">
        <f>O226*H226</f>
        <v>0</v>
      </c>
      <c r="Q226" s="232">
        <v>0.00034000000000000002</v>
      </c>
      <c r="R226" s="232">
        <f>Q226*H226</f>
        <v>0.0057800000000000004</v>
      </c>
      <c r="S226" s="232">
        <v>0</v>
      </c>
      <c r="T226" s="233">
        <f>S226*H226</f>
        <v>0</v>
      </c>
      <c r="AR226" s="234" t="s">
        <v>213</v>
      </c>
      <c r="AT226" s="234" t="s">
        <v>127</v>
      </c>
      <c r="AU226" s="234" t="s">
        <v>86</v>
      </c>
      <c r="AY226" s="16" t="s">
        <v>125</v>
      </c>
      <c r="BE226" s="235">
        <f>IF(N226="základní",J226,0)</f>
        <v>0</v>
      </c>
      <c r="BF226" s="235">
        <f>IF(N226="snížená",J226,0)</f>
        <v>0</v>
      </c>
      <c r="BG226" s="235">
        <f>IF(N226="zákl. přenesená",J226,0)</f>
        <v>0</v>
      </c>
      <c r="BH226" s="235">
        <f>IF(N226="sníž. přenesená",J226,0)</f>
        <v>0</v>
      </c>
      <c r="BI226" s="235">
        <f>IF(N226="nulová",J226,0)</f>
        <v>0</v>
      </c>
      <c r="BJ226" s="16" t="s">
        <v>84</v>
      </c>
      <c r="BK226" s="235">
        <f>ROUND(I226*H226,2)</f>
        <v>0</v>
      </c>
      <c r="BL226" s="16" t="s">
        <v>213</v>
      </c>
      <c r="BM226" s="234" t="s">
        <v>347</v>
      </c>
    </row>
    <row r="227" s="12" customFormat="1">
      <c r="B227" s="236"/>
      <c r="C227" s="237"/>
      <c r="D227" s="238" t="s">
        <v>133</v>
      </c>
      <c r="E227" s="239" t="s">
        <v>1</v>
      </c>
      <c r="F227" s="240" t="s">
        <v>348</v>
      </c>
      <c r="G227" s="237"/>
      <c r="H227" s="241">
        <v>17</v>
      </c>
      <c r="I227" s="242"/>
      <c r="J227" s="237"/>
      <c r="K227" s="237"/>
      <c r="L227" s="243"/>
      <c r="M227" s="244"/>
      <c r="N227" s="245"/>
      <c r="O227" s="245"/>
      <c r="P227" s="245"/>
      <c r="Q227" s="245"/>
      <c r="R227" s="245"/>
      <c r="S227" s="245"/>
      <c r="T227" s="246"/>
      <c r="AT227" s="247" t="s">
        <v>133</v>
      </c>
      <c r="AU227" s="247" t="s">
        <v>86</v>
      </c>
      <c r="AV227" s="12" t="s">
        <v>86</v>
      </c>
      <c r="AW227" s="12" t="s">
        <v>31</v>
      </c>
      <c r="AX227" s="12" t="s">
        <v>84</v>
      </c>
      <c r="AY227" s="247" t="s">
        <v>125</v>
      </c>
    </row>
    <row r="228" s="1" customFormat="1" ht="16.5" customHeight="1">
      <c r="B228" s="37"/>
      <c r="C228" s="223" t="s">
        <v>349</v>
      </c>
      <c r="D228" s="223" t="s">
        <v>127</v>
      </c>
      <c r="E228" s="224" t="s">
        <v>350</v>
      </c>
      <c r="F228" s="225" t="s">
        <v>351</v>
      </c>
      <c r="G228" s="226" t="s">
        <v>207</v>
      </c>
      <c r="H228" s="227">
        <v>4</v>
      </c>
      <c r="I228" s="228"/>
      <c r="J228" s="229">
        <f>ROUND(I228*H228,2)</f>
        <v>0</v>
      </c>
      <c r="K228" s="225" t="s">
        <v>140</v>
      </c>
      <c r="L228" s="42"/>
      <c r="M228" s="230" t="s">
        <v>1</v>
      </c>
      <c r="N228" s="231" t="s">
        <v>41</v>
      </c>
      <c r="O228" s="85"/>
      <c r="P228" s="232">
        <f>O228*H228</f>
        <v>0</v>
      </c>
      <c r="Q228" s="232">
        <v>0.00029</v>
      </c>
      <c r="R228" s="232">
        <f>Q228*H228</f>
        <v>0.00116</v>
      </c>
      <c r="S228" s="232">
        <v>0</v>
      </c>
      <c r="T228" s="233">
        <f>S228*H228</f>
        <v>0</v>
      </c>
      <c r="AR228" s="234" t="s">
        <v>213</v>
      </c>
      <c r="AT228" s="234" t="s">
        <v>127</v>
      </c>
      <c r="AU228" s="234" t="s">
        <v>86</v>
      </c>
      <c r="AY228" s="16" t="s">
        <v>125</v>
      </c>
      <c r="BE228" s="235">
        <f>IF(N228="základní",J228,0)</f>
        <v>0</v>
      </c>
      <c r="BF228" s="235">
        <f>IF(N228="snížená",J228,0)</f>
        <v>0</v>
      </c>
      <c r="BG228" s="235">
        <f>IF(N228="zákl. přenesená",J228,0)</f>
        <v>0</v>
      </c>
      <c r="BH228" s="235">
        <f>IF(N228="sníž. přenesená",J228,0)</f>
        <v>0</v>
      </c>
      <c r="BI228" s="235">
        <f>IF(N228="nulová",J228,0)</f>
        <v>0</v>
      </c>
      <c r="BJ228" s="16" t="s">
        <v>84</v>
      </c>
      <c r="BK228" s="235">
        <f>ROUND(I228*H228,2)</f>
        <v>0</v>
      </c>
      <c r="BL228" s="16" t="s">
        <v>213</v>
      </c>
      <c r="BM228" s="234" t="s">
        <v>352</v>
      </c>
    </row>
    <row r="229" s="1" customFormat="1" ht="36" customHeight="1">
      <c r="B229" s="37"/>
      <c r="C229" s="223" t="s">
        <v>353</v>
      </c>
      <c r="D229" s="223" t="s">
        <v>127</v>
      </c>
      <c r="E229" s="224" t="s">
        <v>354</v>
      </c>
      <c r="F229" s="225" t="s">
        <v>355</v>
      </c>
      <c r="G229" s="226" t="s">
        <v>356</v>
      </c>
      <c r="H229" s="227">
        <v>1</v>
      </c>
      <c r="I229" s="228"/>
      <c r="J229" s="229">
        <f>ROUND(I229*H229,2)</f>
        <v>0</v>
      </c>
      <c r="K229" s="225" t="s">
        <v>1</v>
      </c>
      <c r="L229" s="42"/>
      <c r="M229" s="230" t="s">
        <v>1</v>
      </c>
      <c r="N229" s="231" t="s">
        <v>41</v>
      </c>
      <c r="O229" s="85"/>
      <c r="P229" s="232">
        <f>O229*H229</f>
        <v>0</v>
      </c>
      <c r="Q229" s="232">
        <v>0.0021199999999999999</v>
      </c>
      <c r="R229" s="232">
        <f>Q229*H229</f>
        <v>0.0021199999999999999</v>
      </c>
      <c r="S229" s="232">
        <v>0</v>
      </c>
      <c r="T229" s="233">
        <f>S229*H229</f>
        <v>0</v>
      </c>
      <c r="AR229" s="234" t="s">
        <v>213</v>
      </c>
      <c r="AT229" s="234" t="s">
        <v>127</v>
      </c>
      <c r="AU229" s="234" t="s">
        <v>86</v>
      </c>
      <c r="AY229" s="16" t="s">
        <v>125</v>
      </c>
      <c r="BE229" s="235">
        <f>IF(N229="základní",J229,0)</f>
        <v>0</v>
      </c>
      <c r="BF229" s="235">
        <f>IF(N229="snížená",J229,0)</f>
        <v>0</v>
      </c>
      <c r="BG229" s="235">
        <f>IF(N229="zákl. přenesená",J229,0)</f>
        <v>0</v>
      </c>
      <c r="BH229" s="235">
        <f>IF(N229="sníž. přenesená",J229,0)</f>
        <v>0</v>
      </c>
      <c r="BI229" s="235">
        <f>IF(N229="nulová",J229,0)</f>
        <v>0</v>
      </c>
      <c r="BJ229" s="16" t="s">
        <v>84</v>
      </c>
      <c r="BK229" s="235">
        <f>ROUND(I229*H229,2)</f>
        <v>0</v>
      </c>
      <c r="BL229" s="16" t="s">
        <v>213</v>
      </c>
      <c r="BM229" s="234" t="s">
        <v>357</v>
      </c>
    </row>
    <row r="230" s="1" customFormat="1" ht="16.5" customHeight="1">
      <c r="B230" s="37"/>
      <c r="C230" s="223" t="s">
        <v>358</v>
      </c>
      <c r="D230" s="223" t="s">
        <v>127</v>
      </c>
      <c r="E230" s="224" t="s">
        <v>359</v>
      </c>
      <c r="F230" s="225" t="s">
        <v>360</v>
      </c>
      <c r="G230" s="226" t="s">
        <v>356</v>
      </c>
      <c r="H230" s="227">
        <v>1</v>
      </c>
      <c r="I230" s="228"/>
      <c r="J230" s="229">
        <f>ROUND(I230*H230,2)</f>
        <v>0</v>
      </c>
      <c r="K230" s="225" t="s">
        <v>1</v>
      </c>
      <c r="L230" s="42"/>
      <c r="M230" s="230" t="s">
        <v>1</v>
      </c>
      <c r="N230" s="231" t="s">
        <v>41</v>
      </c>
      <c r="O230" s="85"/>
      <c r="P230" s="232">
        <f>O230*H230</f>
        <v>0</v>
      </c>
      <c r="Q230" s="232">
        <v>0.0021199999999999999</v>
      </c>
      <c r="R230" s="232">
        <f>Q230*H230</f>
        <v>0.0021199999999999999</v>
      </c>
      <c r="S230" s="232">
        <v>0</v>
      </c>
      <c r="T230" s="233">
        <f>S230*H230</f>
        <v>0</v>
      </c>
      <c r="AR230" s="234" t="s">
        <v>213</v>
      </c>
      <c r="AT230" s="234" t="s">
        <v>127</v>
      </c>
      <c r="AU230" s="234" t="s">
        <v>86</v>
      </c>
      <c r="AY230" s="16" t="s">
        <v>125</v>
      </c>
      <c r="BE230" s="235">
        <f>IF(N230="základní",J230,0)</f>
        <v>0</v>
      </c>
      <c r="BF230" s="235">
        <f>IF(N230="snížená",J230,0)</f>
        <v>0</v>
      </c>
      <c r="BG230" s="235">
        <f>IF(N230="zákl. přenesená",J230,0)</f>
        <v>0</v>
      </c>
      <c r="BH230" s="235">
        <f>IF(N230="sníž. přenesená",J230,0)</f>
        <v>0</v>
      </c>
      <c r="BI230" s="235">
        <f>IF(N230="nulová",J230,0)</f>
        <v>0</v>
      </c>
      <c r="BJ230" s="16" t="s">
        <v>84</v>
      </c>
      <c r="BK230" s="235">
        <f>ROUND(I230*H230,2)</f>
        <v>0</v>
      </c>
      <c r="BL230" s="16" t="s">
        <v>213</v>
      </c>
      <c r="BM230" s="234" t="s">
        <v>361</v>
      </c>
    </row>
    <row r="231" s="1" customFormat="1" ht="16.5" customHeight="1">
      <c r="B231" s="37"/>
      <c r="C231" s="223" t="s">
        <v>362</v>
      </c>
      <c r="D231" s="223" t="s">
        <v>127</v>
      </c>
      <c r="E231" s="224" t="s">
        <v>363</v>
      </c>
      <c r="F231" s="225" t="s">
        <v>364</v>
      </c>
      <c r="G231" s="226" t="s">
        <v>356</v>
      </c>
      <c r="H231" s="227">
        <v>1</v>
      </c>
      <c r="I231" s="228"/>
      <c r="J231" s="229">
        <f>ROUND(I231*H231,2)</f>
        <v>0</v>
      </c>
      <c r="K231" s="225" t="s">
        <v>1</v>
      </c>
      <c r="L231" s="42"/>
      <c r="M231" s="230" t="s">
        <v>1</v>
      </c>
      <c r="N231" s="231" t="s">
        <v>41</v>
      </c>
      <c r="O231" s="85"/>
      <c r="P231" s="232">
        <f>O231*H231</f>
        <v>0</v>
      </c>
      <c r="Q231" s="232">
        <v>0.0021199999999999999</v>
      </c>
      <c r="R231" s="232">
        <f>Q231*H231</f>
        <v>0.0021199999999999999</v>
      </c>
      <c r="S231" s="232">
        <v>0</v>
      </c>
      <c r="T231" s="233">
        <f>S231*H231</f>
        <v>0</v>
      </c>
      <c r="AR231" s="234" t="s">
        <v>213</v>
      </c>
      <c r="AT231" s="234" t="s">
        <v>127</v>
      </c>
      <c r="AU231" s="234" t="s">
        <v>86</v>
      </c>
      <c r="AY231" s="16" t="s">
        <v>125</v>
      </c>
      <c r="BE231" s="235">
        <f>IF(N231="základní",J231,0)</f>
        <v>0</v>
      </c>
      <c r="BF231" s="235">
        <f>IF(N231="snížená",J231,0)</f>
        <v>0</v>
      </c>
      <c r="BG231" s="235">
        <f>IF(N231="zákl. přenesená",J231,0)</f>
        <v>0</v>
      </c>
      <c r="BH231" s="235">
        <f>IF(N231="sníž. přenesená",J231,0)</f>
        <v>0</v>
      </c>
      <c r="BI231" s="235">
        <f>IF(N231="nulová",J231,0)</f>
        <v>0</v>
      </c>
      <c r="BJ231" s="16" t="s">
        <v>84</v>
      </c>
      <c r="BK231" s="235">
        <f>ROUND(I231*H231,2)</f>
        <v>0</v>
      </c>
      <c r="BL231" s="16" t="s">
        <v>213</v>
      </c>
      <c r="BM231" s="234" t="s">
        <v>365</v>
      </c>
    </row>
    <row r="232" s="1" customFormat="1" ht="24" customHeight="1">
      <c r="B232" s="37"/>
      <c r="C232" s="223" t="s">
        <v>366</v>
      </c>
      <c r="D232" s="223" t="s">
        <v>127</v>
      </c>
      <c r="E232" s="224" t="s">
        <v>367</v>
      </c>
      <c r="F232" s="225" t="s">
        <v>368</v>
      </c>
      <c r="G232" s="226" t="s">
        <v>201</v>
      </c>
      <c r="H232" s="227">
        <v>5</v>
      </c>
      <c r="I232" s="228"/>
      <c r="J232" s="229">
        <f>ROUND(I232*H232,2)</f>
        <v>0</v>
      </c>
      <c r="K232" s="225" t="s">
        <v>140</v>
      </c>
      <c r="L232" s="42"/>
      <c r="M232" s="230" t="s">
        <v>1</v>
      </c>
      <c r="N232" s="231" t="s">
        <v>41</v>
      </c>
      <c r="O232" s="85"/>
      <c r="P232" s="232">
        <f>O232*H232</f>
        <v>0</v>
      </c>
      <c r="Q232" s="232">
        <v>0.00016000000000000001</v>
      </c>
      <c r="R232" s="232">
        <f>Q232*H232</f>
        <v>0.00080000000000000004</v>
      </c>
      <c r="S232" s="232">
        <v>0</v>
      </c>
      <c r="T232" s="233">
        <f>S232*H232</f>
        <v>0</v>
      </c>
      <c r="AR232" s="234" t="s">
        <v>213</v>
      </c>
      <c r="AT232" s="234" t="s">
        <v>127</v>
      </c>
      <c r="AU232" s="234" t="s">
        <v>86</v>
      </c>
      <c r="AY232" s="16" t="s">
        <v>125</v>
      </c>
      <c r="BE232" s="235">
        <f>IF(N232="základní",J232,0)</f>
        <v>0</v>
      </c>
      <c r="BF232" s="235">
        <f>IF(N232="snížená",J232,0)</f>
        <v>0</v>
      </c>
      <c r="BG232" s="235">
        <f>IF(N232="zákl. přenesená",J232,0)</f>
        <v>0</v>
      </c>
      <c r="BH232" s="235">
        <f>IF(N232="sníž. přenesená",J232,0)</f>
        <v>0</v>
      </c>
      <c r="BI232" s="235">
        <f>IF(N232="nulová",J232,0)</f>
        <v>0</v>
      </c>
      <c r="BJ232" s="16" t="s">
        <v>84</v>
      </c>
      <c r="BK232" s="235">
        <f>ROUND(I232*H232,2)</f>
        <v>0</v>
      </c>
      <c r="BL232" s="16" t="s">
        <v>213</v>
      </c>
      <c r="BM232" s="234" t="s">
        <v>369</v>
      </c>
    </row>
    <row r="233" s="12" customFormat="1">
      <c r="B233" s="236"/>
      <c r="C233" s="237"/>
      <c r="D233" s="238" t="s">
        <v>133</v>
      </c>
      <c r="E233" s="239" t="s">
        <v>1</v>
      </c>
      <c r="F233" s="240" t="s">
        <v>370</v>
      </c>
      <c r="G233" s="237"/>
      <c r="H233" s="241">
        <v>5</v>
      </c>
      <c r="I233" s="242"/>
      <c r="J233" s="237"/>
      <c r="K233" s="237"/>
      <c r="L233" s="243"/>
      <c r="M233" s="244"/>
      <c r="N233" s="245"/>
      <c r="O233" s="245"/>
      <c r="P233" s="245"/>
      <c r="Q233" s="245"/>
      <c r="R233" s="245"/>
      <c r="S233" s="245"/>
      <c r="T233" s="246"/>
      <c r="AT233" s="247" t="s">
        <v>133</v>
      </c>
      <c r="AU233" s="247" t="s">
        <v>86</v>
      </c>
      <c r="AV233" s="12" t="s">
        <v>86</v>
      </c>
      <c r="AW233" s="12" t="s">
        <v>31</v>
      </c>
      <c r="AX233" s="12" t="s">
        <v>84</v>
      </c>
      <c r="AY233" s="247" t="s">
        <v>125</v>
      </c>
    </row>
    <row r="234" s="1" customFormat="1" ht="24" customHeight="1">
      <c r="B234" s="37"/>
      <c r="C234" s="223" t="s">
        <v>371</v>
      </c>
      <c r="D234" s="223" t="s">
        <v>127</v>
      </c>
      <c r="E234" s="224" t="s">
        <v>372</v>
      </c>
      <c r="F234" s="225" t="s">
        <v>373</v>
      </c>
      <c r="G234" s="226" t="s">
        <v>201</v>
      </c>
      <c r="H234" s="227">
        <v>25</v>
      </c>
      <c r="I234" s="228"/>
      <c r="J234" s="229">
        <f>ROUND(I234*H234,2)</f>
        <v>0</v>
      </c>
      <c r="K234" s="225" t="s">
        <v>140</v>
      </c>
      <c r="L234" s="42"/>
      <c r="M234" s="230" t="s">
        <v>1</v>
      </c>
      <c r="N234" s="231" t="s">
        <v>41</v>
      </c>
      <c r="O234" s="85"/>
      <c r="P234" s="232">
        <f>O234*H234</f>
        <v>0</v>
      </c>
      <c r="Q234" s="232">
        <v>0.00019000000000000001</v>
      </c>
      <c r="R234" s="232">
        <f>Q234*H234</f>
        <v>0.0047499999999999999</v>
      </c>
      <c r="S234" s="232">
        <v>0</v>
      </c>
      <c r="T234" s="233">
        <f>S234*H234</f>
        <v>0</v>
      </c>
      <c r="AR234" s="234" t="s">
        <v>213</v>
      </c>
      <c r="AT234" s="234" t="s">
        <v>127</v>
      </c>
      <c r="AU234" s="234" t="s">
        <v>86</v>
      </c>
      <c r="AY234" s="16" t="s">
        <v>125</v>
      </c>
      <c r="BE234" s="235">
        <f>IF(N234="základní",J234,0)</f>
        <v>0</v>
      </c>
      <c r="BF234" s="235">
        <f>IF(N234="snížená",J234,0)</f>
        <v>0</v>
      </c>
      <c r="BG234" s="235">
        <f>IF(N234="zákl. přenesená",J234,0)</f>
        <v>0</v>
      </c>
      <c r="BH234" s="235">
        <f>IF(N234="sníž. přenesená",J234,0)</f>
        <v>0</v>
      </c>
      <c r="BI234" s="235">
        <f>IF(N234="nulová",J234,0)</f>
        <v>0</v>
      </c>
      <c r="BJ234" s="16" t="s">
        <v>84</v>
      </c>
      <c r="BK234" s="235">
        <f>ROUND(I234*H234,2)</f>
        <v>0</v>
      </c>
      <c r="BL234" s="16" t="s">
        <v>213</v>
      </c>
      <c r="BM234" s="234" t="s">
        <v>374</v>
      </c>
    </row>
    <row r="235" s="12" customFormat="1">
      <c r="B235" s="236"/>
      <c r="C235" s="237"/>
      <c r="D235" s="238" t="s">
        <v>133</v>
      </c>
      <c r="E235" s="239" t="s">
        <v>1</v>
      </c>
      <c r="F235" s="240" t="s">
        <v>375</v>
      </c>
      <c r="G235" s="237"/>
      <c r="H235" s="241">
        <v>20</v>
      </c>
      <c r="I235" s="242"/>
      <c r="J235" s="237"/>
      <c r="K235" s="237"/>
      <c r="L235" s="243"/>
      <c r="M235" s="244"/>
      <c r="N235" s="245"/>
      <c r="O235" s="245"/>
      <c r="P235" s="245"/>
      <c r="Q235" s="245"/>
      <c r="R235" s="245"/>
      <c r="S235" s="245"/>
      <c r="T235" s="246"/>
      <c r="AT235" s="247" t="s">
        <v>133</v>
      </c>
      <c r="AU235" s="247" t="s">
        <v>86</v>
      </c>
      <c r="AV235" s="12" t="s">
        <v>86</v>
      </c>
      <c r="AW235" s="12" t="s">
        <v>31</v>
      </c>
      <c r="AX235" s="12" t="s">
        <v>76</v>
      </c>
      <c r="AY235" s="247" t="s">
        <v>125</v>
      </c>
    </row>
    <row r="236" s="12" customFormat="1">
      <c r="B236" s="236"/>
      <c r="C236" s="237"/>
      <c r="D236" s="238" t="s">
        <v>133</v>
      </c>
      <c r="E236" s="239" t="s">
        <v>1</v>
      </c>
      <c r="F236" s="240" t="s">
        <v>376</v>
      </c>
      <c r="G236" s="237"/>
      <c r="H236" s="241">
        <v>5</v>
      </c>
      <c r="I236" s="242"/>
      <c r="J236" s="237"/>
      <c r="K236" s="237"/>
      <c r="L236" s="243"/>
      <c r="M236" s="244"/>
      <c r="N236" s="245"/>
      <c r="O236" s="245"/>
      <c r="P236" s="245"/>
      <c r="Q236" s="245"/>
      <c r="R236" s="245"/>
      <c r="S236" s="245"/>
      <c r="T236" s="246"/>
      <c r="AT236" s="247" t="s">
        <v>133</v>
      </c>
      <c r="AU236" s="247" t="s">
        <v>86</v>
      </c>
      <c r="AV236" s="12" t="s">
        <v>86</v>
      </c>
      <c r="AW236" s="12" t="s">
        <v>31</v>
      </c>
      <c r="AX236" s="12" t="s">
        <v>76</v>
      </c>
      <c r="AY236" s="247" t="s">
        <v>125</v>
      </c>
    </row>
    <row r="237" s="13" customFormat="1">
      <c r="B237" s="248"/>
      <c r="C237" s="249"/>
      <c r="D237" s="238" t="s">
        <v>133</v>
      </c>
      <c r="E237" s="250" t="s">
        <v>1</v>
      </c>
      <c r="F237" s="251" t="s">
        <v>137</v>
      </c>
      <c r="G237" s="249"/>
      <c r="H237" s="252">
        <v>25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AT237" s="258" t="s">
        <v>133</v>
      </c>
      <c r="AU237" s="258" t="s">
        <v>86</v>
      </c>
      <c r="AV237" s="13" t="s">
        <v>131</v>
      </c>
      <c r="AW237" s="13" t="s">
        <v>31</v>
      </c>
      <c r="AX237" s="13" t="s">
        <v>84</v>
      </c>
      <c r="AY237" s="258" t="s">
        <v>125</v>
      </c>
    </row>
    <row r="238" s="1" customFormat="1" ht="24" customHeight="1">
      <c r="B238" s="37"/>
      <c r="C238" s="223" t="s">
        <v>377</v>
      </c>
      <c r="D238" s="223" t="s">
        <v>127</v>
      </c>
      <c r="E238" s="224" t="s">
        <v>378</v>
      </c>
      <c r="F238" s="225" t="s">
        <v>379</v>
      </c>
      <c r="G238" s="226" t="s">
        <v>201</v>
      </c>
      <c r="H238" s="227">
        <v>43</v>
      </c>
      <c r="I238" s="228"/>
      <c r="J238" s="229">
        <f>ROUND(I238*H238,2)</f>
        <v>0</v>
      </c>
      <c r="K238" s="225" t="s">
        <v>140</v>
      </c>
      <c r="L238" s="42"/>
      <c r="M238" s="230" t="s">
        <v>1</v>
      </c>
      <c r="N238" s="231" t="s">
        <v>41</v>
      </c>
      <c r="O238" s="85"/>
      <c r="P238" s="232">
        <f>O238*H238</f>
        <v>0</v>
      </c>
      <c r="Q238" s="232">
        <v>0.00024000000000000001</v>
      </c>
      <c r="R238" s="232">
        <f>Q238*H238</f>
        <v>0.010320000000000001</v>
      </c>
      <c r="S238" s="232">
        <v>0</v>
      </c>
      <c r="T238" s="233">
        <f>S238*H238</f>
        <v>0</v>
      </c>
      <c r="AR238" s="234" t="s">
        <v>213</v>
      </c>
      <c r="AT238" s="234" t="s">
        <v>127</v>
      </c>
      <c r="AU238" s="234" t="s">
        <v>86</v>
      </c>
      <c r="AY238" s="16" t="s">
        <v>125</v>
      </c>
      <c r="BE238" s="235">
        <f>IF(N238="základní",J238,0)</f>
        <v>0</v>
      </c>
      <c r="BF238" s="235">
        <f>IF(N238="snížená",J238,0)</f>
        <v>0</v>
      </c>
      <c r="BG238" s="235">
        <f>IF(N238="zákl. přenesená",J238,0)</f>
        <v>0</v>
      </c>
      <c r="BH238" s="235">
        <f>IF(N238="sníž. přenesená",J238,0)</f>
        <v>0</v>
      </c>
      <c r="BI238" s="235">
        <f>IF(N238="nulová",J238,0)</f>
        <v>0</v>
      </c>
      <c r="BJ238" s="16" t="s">
        <v>84</v>
      </c>
      <c r="BK238" s="235">
        <f>ROUND(I238*H238,2)</f>
        <v>0</v>
      </c>
      <c r="BL238" s="16" t="s">
        <v>213</v>
      </c>
      <c r="BM238" s="234" t="s">
        <v>380</v>
      </c>
    </row>
    <row r="239" s="12" customFormat="1">
      <c r="B239" s="236"/>
      <c r="C239" s="237"/>
      <c r="D239" s="238" t="s">
        <v>133</v>
      </c>
      <c r="E239" s="239" t="s">
        <v>1</v>
      </c>
      <c r="F239" s="240" t="s">
        <v>381</v>
      </c>
      <c r="G239" s="237"/>
      <c r="H239" s="241">
        <v>20</v>
      </c>
      <c r="I239" s="242"/>
      <c r="J239" s="237"/>
      <c r="K239" s="237"/>
      <c r="L239" s="243"/>
      <c r="M239" s="244"/>
      <c r="N239" s="245"/>
      <c r="O239" s="245"/>
      <c r="P239" s="245"/>
      <c r="Q239" s="245"/>
      <c r="R239" s="245"/>
      <c r="S239" s="245"/>
      <c r="T239" s="246"/>
      <c r="AT239" s="247" t="s">
        <v>133</v>
      </c>
      <c r="AU239" s="247" t="s">
        <v>86</v>
      </c>
      <c r="AV239" s="12" t="s">
        <v>86</v>
      </c>
      <c r="AW239" s="12" t="s">
        <v>31</v>
      </c>
      <c r="AX239" s="12" t="s">
        <v>76</v>
      </c>
      <c r="AY239" s="247" t="s">
        <v>125</v>
      </c>
    </row>
    <row r="240" s="12" customFormat="1">
      <c r="B240" s="236"/>
      <c r="C240" s="237"/>
      <c r="D240" s="238" t="s">
        <v>133</v>
      </c>
      <c r="E240" s="239" t="s">
        <v>1</v>
      </c>
      <c r="F240" s="240" t="s">
        <v>382</v>
      </c>
      <c r="G240" s="237"/>
      <c r="H240" s="241">
        <v>23</v>
      </c>
      <c r="I240" s="242"/>
      <c r="J240" s="237"/>
      <c r="K240" s="237"/>
      <c r="L240" s="243"/>
      <c r="M240" s="244"/>
      <c r="N240" s="245"/>
      <c r="O240" s="245"/>
      <c r="P240" s="245"/>
      <c r="Q240" s="245"/>
      <c r="R240" s="245"/>
      <c r="S240" s="245"/>
      <c r="T240" s="246"/>
      <c r="AT240" s="247" t="s">
        <v>133</v>
      </c>
      <c r="AU240" s="247" t="s">
        <v>86</v>
      </c>
      <c r="AV240" s="12" t="s">
        <v>86</v>
      </c>
      <c r="AW240" s="12" t="s">
        <v>31</v>
      </c>
      <c r="AX240" s="12" t="s">
        <v>76</v>
      </c>
      <c r="AY240" s="247" t="s">
        <v>125</v>
      </c>
    </row>
    <row r="241" s="13" customFormat="1">
      <c r="B241" s="248"/>
      <c r="C241" s="249"/>
      <c r="D241" s="238" t="s">
        <v>133</v>
      </c>
      <c r="E241" s="250" t="s">
        <v>1</v>
      </c>
      <c r="F241" s="251" t="s">
        <v>137</v>
      </c>
      <c r="G241" s="249"/>
      <c r="H241" s="252">
        <v>43</v>
      </c>
      <c r="I241" s="253"/>
      <c r="J241" s="249"/>
      <c r="K241" s="249"/>
      <c r="L241" s="254"/>
      <c r="M241" s="255"/>
      <c r="N241" s="256"/>
      <c r="O241" s="256"/>
      <c r="P241" s="256"/>
      <c r="Q241" s="256"/>
      <c r="R241" s="256"/>
      <c r="S241" s="256"/>
      <c r="T241" s="257"/>
      <c r="AT241" s="258" t="s">
        <v>133</v>
      </c>
      <c r="AU241" s="258" t="s">
        <v>86</v>
      </c>
      <c r="AV241" s="13" t="s">
        <v>131</v>
      </c>
      <c r="AW241" s="13" t="s">
        <v>31</v>
      </c>
      <c r="AX241" s="13" t="s">
        <v>84</v>
      </c>
      <c r="AY241" s="258" t="s">
        <v>125</v>
      </c>
    </row>
    <row r="242" s="1" customFormat="1" ht="24" customHeight="1">
      <c r="B242" s="37"/>
      <c r="C242" s="223" t="s">
        <v>383</v>
      </c>
      <c r="D242" s="223" t="s">
        <v>127</v>
      </c>
      <c r="E242" s="224" t="s">
        <v>384</v>
      </c>
      <c r="F242" s="225" t="s">
        <v>385</v>
      </c>
      <c r="G242" s="226" t="s">
        <v>207</v>
      </c>
      <c r="H242" s="227">
        <v>2</v>
      </c>
      <c r="I242" s="228"/>
      <c r="J242" s="229">
        <f>ROUND(I242*H242,2)</f>
        <v>0</v>
      </c>
      <c r="K242" s="225" t="s">
        <v>1</v>
      </c>
      <c r="L242" s="42"/>
      <c r="M242" s="230" t="s">
        <v>1</v>
      </c>
      <c r="N242" s="231" t="s">
        <v>41</v>
      </c>
      <c r="O242" s="85"/>
      <c r="P242" s="232">
        <f>O242*H242</f>
        <v>0</v>
      </c>
      <c r="Q242" s="232">
        <v>0.0021800000000000001</v>
      </c>
      <c r="R242" s="232">
        <f>Q242*H242</f>
        <v>0.0043600000000000002</v>
      </c>
      <c r="S242" s="232">
        <v>0</v>
      </c>
      <c r="T242" s="233">
        <f>S242*H242</f>
        <v>0</v>
      </c>
      <c r="AR242" s="234" t="s">
        <v>213</v>
      </c>
      <c r="AT242" s="234" t="s">
        <v>127</v>
      </c>
      <c r="AU242" s="234" t="s">
        <v>86</v>
      </c>
      <c r="AY242" s="16" t="s">
        <v>125</v>
      </c>
      <c r="BE242" s="235">
        <f>IF(N242="základní",J242,0)</f>
        <v>0</v>
      </c>
      <c r="BF242" s="235">
        <f>IF(N242="snížená",J242,0)</f>
        <v>0</v>
      </c>
      <c r="BG242" s="235">
        <f>IF(N242="zákl. přenesená",J242,0)</f>
        <v>0</v>
      </c>
      <c r="BH242" s="235">
        <f>IF(N242="sníž. přenesená",J242,0)</f>
        <v>0</v>
      </c>
      <c r="BI242" s="235">
        <f>IF(N242="nulová",J242,0)</f>
        <v>0</v>
      </c>
      <c r="BJ242" s="16" t="s">
        <v>84</v>
      </c>
      <c r="BK242" s="235">
        <f>ROUND(I242*H242,2)</f>
        <v>0</v>
      </c>
      <c r="BL242" s="16" t="s">
        <v>213</v>
      </c>
      <c r="BM242" s="234" t="s">
        <v>386</v>
      </c>
    </row>
    <row r="243" s="1" customFormat="1" ht="24" customHeight="1">
      <c r="B243" s="37"/>
      <c r="C243" s="223" t="s">
        <v>387</v>
      </c>
      <c r="D243" s="223" t="s">
        <v>127</v>
      </c>
      <c r="E243" s="224" t="s">
        <v>388</v>
      </c>
      <c r="F243" s="225" t="s">
        <v>389</v>
      </c>
      <c r="G243" s="226" t="s">
        <v>207</v>
      </c>
      <c r="H243" s="227">
        <v>2</v>
      </c>
      <c r="I243" s="228"/>
      <c r="J243" s="229">
        <f>ROUND(I243*H243,2)</f>
        <v>0</v>
      </c>
      <c r="K243" s="225" t="s">
        <v>140</v>
      </c>
      <c r="L243" s="42"/>
      <c r="M243" s="230" t="s">
        <v>1</v>
      </c>
      <c r="N243" s="231" t="s">
        <v>41</v>
      </c>
      <c r="O243" s="85"/>
      <c r="P243" s="232">
        <f>O243*H243</f>
        <v>0</v>
      </c>
      <c r="Q243" s="232">
        <v>0</v>
      </c>
      <c r="R243" s="232">
        <f>Q243*H243</f>
        <v>0</v>
      </c>
      <c r="S243" s="232">
        <v>0</v>
      </c>
      <c r="T243" s="233">
        <f>S243*H243</f>
        <v>0</v>
      </c>
      <c r="AR243" s="234" t="s">
        <v>213</v>
      </c>
      <c r="AT243" s="234" t="s">
        <v>127</v>
      </c>
      <c r="AU243" s="234" t="s">
        <v>86</v>
      </c>
      <c r="AY243" s="16" t="s">
        <v>125</v>
      </c>
      <c r="BE243" s="235">
        <f>IF(N243="základní",J243,0)</f>
        <v>0</v>
      </c>
      <c r="BF243" s="235">
        <f>IF(N243="snížená",J243,0)</f>
        <v>0</v>
      </c>
      <c r="BG243" s="235">
        <f>IF(N243="zákl. přenesená",J243,0)</f>
        <v>0</v>
      </c>
      <c r="BH243" s="235">
        <f>IF(N243="sníž. přenesená",J243,0)</f>
        <v>0</v>
      </c>
      <c r="BI243" s="235">
        <f>IF(N243="nulová",J243,0)</f>
        <v>0</v>
      </c>
      <c r="BJ243" s="16" t="s">
        <v>84</v>
      </c>
      <c r="BK243" s="235">
        <f>ROUND(I243*H243,2)</f>
        <v>0</v>
      </c>
      <c r="BL243" s="16" t="s">
        <v>213</v>
      </c>
      <c r="BM243" s="234" t="s">
        <v>390</v>
      </c>
    </row>
    <row r="244" s="1" customFormat="1" ht="24" customHeight="1">
      <c r="B244" s="37"/>
      <c r="C244" s="259" t="s">
        <v>391</v>
      </c>
      <c r="D244" s="259" t="s">
        <v>184</v>
      </c>
      <c r="E244" s="260" t="s">
        <v>392</v>
      </c>
      <c r="F244" s="261" t="s">
        <v>393</v>
      </c>
      <c r="G244" s="262" t="s">
        <v>207</v>
      </c>
      <c r="H244" s="263">
        <v>2</v>
      </c>
      <c r="I244" s="264"/>
      <c r="J244" s="265">
        <f>ROUND(I244*H244,2)</f>
        <v>0</v>
      </c>
      <c r="K244" s="261" t="s">
        <v>140</v>
      </c>
      <c r="L244" s="266"/>
      <c r="M244" s="267" t="s">
        <v>1</v>
      </c>
      <c r="N244" s="268" t="s">
        <v>41</v>
      </c>
      <c r="O244" s="85"/>
      <c r="P244" s="232">
        <f>O244*H244</f>
        <v>0</v>
      </c>
      <c r="Q244" s="232">
        <v>0.0025000000000000001</v>
      </c>
      <c r="R244" s="232">
        <f>Q244*H244</f>
        <v>0.0050000000000000001</v>
      </c>
      <c r="S244" s="232">
        <v>0</v>
      </c>
      <c r="T244" s="233">
        <f>S244*H244</f>
        <v>0</v>
      </c>
      <c r="AR244" s="234" t="s">
        <v>252</v>
      </c>
      <c r="AT244" s="234" t="s">
        <v>184</v>
      </c>
      <c r="AU244" s="234" t="s">
        <v>86</v>
      </c>
      <c r="AY244" s="16" t="s">
        <v>125</v>
      </c>
      <c r="BE244" s="235">
        <f>IF(N244="základní",J244,0)</f>
        <v>0</v>
      </c>
      <c r="BF244" s="235">
        <f>IF(N244="snížená",J244,0)</f>
        <v>0</v>
      </c>
      <c r="BG244" s="235">
        <f>IF(N244="zákl. přenesená",J244,0)</f>
        <v>0</v>
      </c>
      <c r="BH244" s="235">
        <f>IF(N244="sníž. přenesená",J244,0)</f>
        <v>0</v>
      </c>
      <c r="BI244" s="235">
        <f>IF(N244="nulová",J244,0)</f>
        <v>0</v>
      </c>
      <c r="BJ244" s="16" t="s">
        <v>84</v>
      </c>
      <c r="BK244" s="235">
        <f>ROUND(I244*H244,2)</f>
        <v>0</v>
      </c>
      <c r="BL244" s="16" t="s">
        <v>213</v>
      </c>
      <c r="BM244" s="234" t="s">
        <v>394</v>
      </c>
    </row>
    <row r="245" s="1" customFormat="1" ht="36" customHeight="1">
      <c r="B245" s="37"/>
      <c r="C245" s="223" t="s">
        <v>395</v>
      </c>
      <c r="D245" s="223" t="s">
        <v>127</v>
      </c>
      <c r="E245" s="224" t="s">
        <v>396</v>
      </c>
      <c r="F245" s="225" t="s">
        <v>397</v>
      </c>
      <c r="G245" s="226" t="s">
        <v>201</v>
      </c>
      <c r="H245" s="227">
        <v>7</v>
      </c>
      <c r="I245" s="228"/>
      <c r="J245" s="229">
        <f>ROUND(I245*H245,2)</f>
        <v>0</v>
      </c>
      <c r="K245" s="225" t="s">
        <v>1</v>
      </c>
      <c r="L245" s="42"/>
      <c r="M245" s="230" t="s">
        <v>1</v>
      </c>
      <c r="N245" s="231" t="s">
        <v>41</v>
      </c>
      <c r="O245" s="85"/>
      <c r="P245" s="232">
        <f>O245*H245</f>
        <v>0</v>
      </c>
      <c r="Q245" s="232">
        <v>0.29221000000000003</v>
      </c>
      <c r="R245" s="232">
        <f>Q245*H245</f>
        <v>2.0454700000000003</v>
      </c>
      <c r="S245" s="232">
        <v>0</v>
      </c>
      <c r="T245" s="233">
        <f>S245*H245</f>
        <v>0</v>
      </c>
      <c r="AR245" s="234" t="s">
        <v>213</v>
      </c>
      <c r="AT245" s="234" t="s">
        <v>127</v>
      </c>
      <c r="AU245" s="234" t="s">
        <v>86</v>
      </c>
      <c r="AY245" s="16" t="s">
        <v>125</v>
      </c>
      <c r="BE245" s="235">
        <f>IF(N245="základní",J245,0)</f>
        <v>0</v>
      </c>
      <c r="BF245" s="235">
        <f>IF(N245="snížená",J245,0)</f>
        <v>0</v>
      </c>
      <c r="BG245" s="235">
        <f>IF(N245="zákl. přenesená",J245,0)</f>
        <v>0</v>
      </c>
      <c r="BH245" s="235">
        <f>IF(N245="sníž. přenesená",J245,0)</f>
        <v>0</v>
      </c>
      <c r="BI245" s="235">
        <f>IF(N245="nulová",J245,0)</f>
        <v>0</v>
      </c>
      <c r="BJ245" s="16" t="s">
        <v>84</v>
      </c>
      <c r="BK245" s="235">
        <f>ROUND(I245*H245,2)</f>
        <v>0</v>
      </c>
      <c r="BL245" s="16" t="s">
        <v>213</v>
      </c>
      <c r="BM245" s="234" t="s">
        <v>398</v>
      </c>
    </row>
    <row r="246" s="1" customFormat="1" ht="36" customHeight="1">
      <c r="B246" s="37"/>
      <c r="C246" s="223" t="s">
        <v>399</v>
      </c>
      <c r="D246" s="223" t="s">
        <v>127</v>
      </c>
      <c r="E246" s="224" t="s">
        <v>400</v>
      </c>
      <c r="F246" s="225" t="s">
        <v>397</v>
      </c>
      <c r="G246" s="226" t="s">
        <v>201</v>
      </c>
      <c r="H246" s="227">
        <v>1.5</v>
      </c>
      <c r="I246" s="228"/>
      <c r="J246" s="229">
        <f>ROUND(I246*H246,2)</f>
        <v>0</v>
      </c>
      <c r="K246" s="225" t="s">
        <v>1</v>
      </c>
      <c r="L246" s="42"/>
      <c r="M246" s="230" t="s">
        <v>1</v>
      </c>
      <c r="N246" s="231" t="s">
        <v>41</v>
      </c>
      <c r="O246" s="85"/>
      <c r="P246" s="232">
        <f>O246*H246</f>
        <v>0</v>
      </c>
      <c r="Q246" s="232">
        <v>0.29221000000000003</v>
      </c>
      <c r="R246" s="232">
        <f>Q246*H246</f>
        <v>0.43831500000000001</v>
      </c>
      <c r="S246" s="232">
        <v>0</v>
      </c>
      <c r="T246" s="233">
        <f>S246*H246</f>
        <v>0</v>
      </c>
      <c r="AR246" s="234" t="s">
        <v>213</v>
      </c>
      <c r="AT246" s="234" t="s">
        <v>127</v>
      </c>
      <c r="AU246" s="234" t="s">
        <v>86</v>
      </c>
      <c r="AY246" s="16" t="s">
        <v>125</v>
      </c>
      <c r="BE246" s="235">
        <f>IF(N246="základní",J246,0)</f>
        <v>0</v>
      </c>
      <c r="BF246" s="235">
        <f>IF(N246="snížená",J246,0)</f>
        <v>0</v>
      </c>
      <c r="BG246" s="235">
        <f>IF(N246="zákl. přenesená",J246,0)</f>
        <v>0</v>
      </c>
      <c r="BH246" s="235">
        <f>IF(N246="sníž. přenesená",J246,0)</f>
        <v>0</v>
      </c>
      <c r="BI246" s="235">
        <f>IF(N246="nulová",J246,0)</f>
        <v>0</v>
      </c>
      <c r="BJ246" s="16" t="s">
        <v>84</v>
      </c>
      <c r="BK246" s="235">
        <f>ROUND(I246*H246,2)</f>
        <v>0</v>
      </c>
      <c r="BL246" s="16" t="s">
        <v>213</v>
      </c>
      <c r="BM246" s="234" t="s">
        <v>401</v>
      </c>
    </row>
    <row r="247" s="1" customFormat="1" ht="24" customHeight="1">
      <c r="B247" s="37"/>
      <c r="C247" s="223" t="s">
        <v>402</v>
      </c>
      <c r="D247" s="223" t="s">
        <v>127</v>
      </c>
      <c r="E247" s="224" t="s">
        <v>403</v>
      </c>
      <c r="F247" s="225" t="s">
        <v>404</v>
      </c>
      <c r="G247" s="226" t="s">
        <v>201</v>
      </c>
      <c r="H247" s="227">
        <v>52</v>
      </c>
      <c r="I247" s="228"/>
      <c r="J247" s="229">
        <f>ROUND(I247*H247,2)</f>
        <v>0</v>
      </c>
      <c r="K247" s="225" t="s">
        <v>140</v>
      </c>
      <c r="L247" s="42"/>
      <c r="M247" s="230" t="s">
        <v>1</v>
      </c>
      <c r="N247" s="231" t="s">
        <v>41</v>
      </c>
      <c r="O247" s="85"/>
      <c r="P247" s="232">
        <f>O247*H247</f>
        <v>0</v>
      </c>
      <c r="Q247" s="232">
        <v>0</v>
      </c>
      <c r="R247" s="232">
        <f>Q247*H247</f>
        <v>0</v>
      </c>
      <c r="S247" s="232">
        <v>0</v>
      </c>
      <c r="T247" s="233">
        <f>S247*H247</f>
        <v>0</v>
      </c>
      <c r="AR247" s="234" t="s">
        <v>213</v>
      </c>
      <c r="AT247" s="234" t="s">
        <v>127</v>
      </c>
      <c r="AU247" s="234" t="s">
        <v>86</v>
      </c>
      <c r="AY247" s="16" t="s">
        <v>125</v>
      </c>
      <c r="BE247" s="235">
        <f>IF(N247="základní",J247,0)</f>
        <v>0</v>
      </c>
      <c r="BF247" s="235">
        <f>IF(N247="snížená",J247,0)</f>
        <v>0</v>
      </c>
      <c r="BG247" s="235">
        <f>IF(N247="zákl. přenesená",J247,0)</f>
        <v>0</v>
      </c>
      <c r="BH247" s="235">
        <f>IF(N247="sníž. přenesená",J247,0)</f>
        <v>0</v>
      </c>
      <c r="BI247" s="235">
        <f>IF(N247="nulová",J247,0)</f>
        <v>0</v>
      </c>
      <c r="BJ247" s="16" t="s">
        <v>84</v>
      </c>
      <c r="BK247" s="235">
        <f>ROUND(I247*H247,2)</f>
        <v>0</v>
      </c>
      <c r="BL247" s="16" t="s">
        <v>213</v>
      </c>
      <c r="BM247" s="234" t="s">
        <v>405</v>
      </c>
    </row>
    <row r="248" s="1" customFormat="1" ht="24" customHeight="1">
      <c r="B248" s="37"/>
      <c r="C248" s="223" t="s">
        <v>406</v>
      </c>
      <c r="D248" s="223" t="s">
        <v>127</v>
      </c>
      <c r="E248" s="224" t="s">
        <v>407</v>
      </c>
      <c r="F248" s="225" t="s">
        <v>408</v>
      </c>
      <c r="G248" s="226" t="s">
        <v>409</v>
      </c>
      <c r="H248" s="269"/>
      <c r="I248" s="228"/>
      <c r="J248" s="229">
        <f>ROUND(I248*H248,2)</f>
        <v>0</v>
      </c>
      <c r="K248" s="225" t="s">
        <v>140</v>
      </c>
      <c r="L248" s="42"/>
      <c r="M248" s="230" t="s">
        <v>1</v>
      </c>
      <c r="N248" s="231" t="s">
        <v>41</v>
      </c>
      <c r="O248" s="85"/>
      <c r="P248" s="232">
        <f>O248*H248</f>
        <v>0</v>
      </c>
      <c r="Q248" s="232">
        <v>0</v>
      </c>
      <c r="R248" s="232">
        <f>Q248*H248</f>
        <v>0</v>
      </c>
      <c r="S248" s="232">
        <v>0</v>
      </c>
      <c r="T248" s="233">
        <f>S248*H248</f>
        <v>0</v>
      </c>
      <c r="AR248" s="234" t="s">
        <v>213</v>
      </c>
      <c r="AT248" s="234" t="s">
        <v>127</v>
      </c>
      <c r="AU248" s="234" t="s">
        <v>86</v>
      </c>
      <c r="AY248" s="16" t="s">
        <v>125</v>
      </c>
      <c r="BE248" s="235">
        <f>IF(N248="základní",J248,0)</f>
        <v>0</v>
      </c>
      <c r="BF248" s="235">
        <f>IF(N248="snížená",J248,0)</f>
        <v>0</v>
      </c>
      <c r="BG248" s="235">
        <f>IF(N248="zákl. přenesená",J248,0)</f>
        <v>0</v>
      </c>
      <c r="BH248" s="235">
        <f>IF(N248="sníž. přenesená",J248,0)</f>
        <v>0</v>
      </c>
      <c r="BI248" s="235">
        <f>IF(N248="nulová",J248,0)</f>
        <v>0</v>
      </c>
      <c r="BJ248" s="16" t="s">
        <v>84</v>
      </c>
      <c r="BK248" s="235">
        <f>ROUND(I248*H248,2)</f>
        <v>0</v>
      </c>
      <c r="BL248" s="16" t="s">
        <v>213</v>
      </c>
      <c r="BM248" s="234" t="s">
        <v>410</v>
      </c>
    </row>
    <row r="249" s="11" customFormat="1" ht="22.8" customHeight="1">
      <c r="B249" s="207"/>
      <c r="C249" s="208"/>
      <c r="D249" s="209" t="s">
        <v>75</v>
      </c>
      <c r="E249" s="221" t="s">
        <v>411</v>
      </c>
      <c r="F249" s="221" t="s">
        <v>412</v>
      </c>
      <c r="G249" s="208"/>
      <c r="H249" s="208"/>
      <c r="I249" s="211"/>
      <c r="J249" s="222">
        <f>BK249</f>
        <v>0</v>
      </c>
      <c r="K249" s="208"/>
      <c r="L249" s="213"/>
      <c r="M249" s="214"/>
      <c r="N249" s="215"/>
      <c r="O249" s="215"/>
      <c r="P249" s="216">
        <f>SUM(P250:P266)</f>
        <v>0</v>
      </c>
      <c r="Q249" s="215"/>
      <c r="R249" s="216">
        <f>SUM(R250:R266)</f>
        <v>0.39817000000000002</v>
      </c>
      <c r="S249" s="215"/>
      <c r="T249" s="217">
        <f>SUM(T250:T266)</f>
        <v>0</v>
      </c>
      <c r="AR249" s="218" t="s">
        <v>86</v>
      </c>
      <c r="AT249" s="219" t="s">
        <v>75</v>
      </c>
      <c r="AU249" s="219" t="s">
        <v>84</v>
      </c>
      <c r="AY249" s="218" t="s">
        <v>125</v>
      </c>
      <c r="BK249" s="220">
        <f>SUM(BK250:BK266)</f>
        <v>0</v>
      </c>
    </row>
    <row r="250" s="1" customFormat="1" ht="24" customHeight="1">
      <c r="B250" s="37"/>
      <c r="C250" s="223" t="s">
        <v>413</v>
      </c>
      <c r="D250" s="223" t="s">
        <v>127</v>
      </c>
      <c r="E250" s="224" t="s">
        <v>414</v>
      </c>
      <c r="F250" s="225" t="s">
        <v>415</v>
      </c>
      <c r="G250" s="226" t="s">
        <v>201</v>
      </c>
      <c r="H250" s="227">
        <v>13</v>
      </c>
      <c r="I250" s="228"/>
      <c r="J250" s="229">
        <f>ROUND(I250*H250,2)</f>
        <v>0</v>
      </c>
      <c r="K250" s="225" t="s">
        <v>140</v>
      </c>
      <c r="L250" s="42"/>
      <c r="M250" s="230" t="s">
        <v>1</v>
      </c>
      <c r="N250" s="231" t="s">
        <v>41</v>
      </c>
      <c r="O250" s="85"/>
      <c r="P250" s="232">
        <f>O250*H250</f>
        <v>0</v>
      </c>
      <c r="Q250" s="232">
        <v>0.0030899999999999999</v>
      </c>
      <c r="R250" s="232">
        <f>Q250*H250</f>
        <v>0.040169999999999997</v>
      </c>
      <c r="S250" s="232">
        <v>0</v>
      </c>
      <c r="T250" s="233">
        <f>S250*H250</f>
        <v>0</v>
      </c>
      <c r="AR250" s="234" t="s">
        <v>213</v>
      </c>
      <c r="AT250" s="234" t="s">
        <v>127</v>
      </c>
      <c r="AU250" s="234" t="s">
        <v>86</v>
      </c>
      <c r="AY250" s="16" t="s">
        <v>125</v>
      </c>
      <c r="BE250" s="235">
        <f>IF(N250="základní",J250,0)</f>
        <v>0</v>
      </c>
      <c r="BF250" s="235">
        <f>IF(N250="snížená",J250,0)</f>
        <v>0</v>
      </c>
      <c r="BG250" s="235">
        <f>IF(N250="zákl. přenesená",J250,0)</f>
        <v>0</v>
      </c>
      <c r="BH250" s="235">
        <f>IF(N250="sníž. přenesená",J250,0)</f>
        <v>0</v>
      </c>
      <c r="BI250" s="235">
        <f>IF(N250="nulová",J250,0)</f>
        <v>0</v>
      </c>
      <c r="BJ250" s="16" t="s">
        <v>84</v>
      </c>
      <c r="BK250" s="235">
        <f>ROUND(I250*H250,2)</f>
        <v>0</v>
      </c>
      <c r="BL250" s="16" t="s">
        <v>213</v>
      </c>
      <c r="BM250" s="234" t="s">
        <v>416</v>
      </c>
    </row>
    <row r="251" s="1" customFormat="1" ht="24" customHeight="1">
      <c r="B251" s="37"/>
      <c r="C251" s="223" t="s">
        <v>417</v>
      </c>
      <c r="D251" s="223" t="s">
        <v>127</v>
      </c>
      <c r="E251" s="224" t="s">
        <v>418</v>
      </c>
      <c r="F251" s="225" t="s">
        <v>419</v>
      </c>
      <c r="G251" s="226" t="s">
        <v>201</v>
      </c>
      <c r="H251" s="227">
        <v>54</v>
      </c>
      <c r="I251" s="228"/>
      <c r="J251" s="229">
        <f>ROUND(I251*H251,2)</f>
        <v>0</v>
      </c>
      <c r="K251" s="225" t="s">
        <v>140</v>
      </c>
      <c r="L251" s="42"/>
      <c r="M251" s="230" t="s">
        <v>1</v>
      </c>
      <c r="N251" s="231" t="s">
        <v>41</v>
      </c>
      <c r="O251" s="85"/>
      <c r="P251" s="232">
        <f>O251*H251</f>
        <v>0</v>
      </c>
      <c r="Q251" s="232">
        <v>0.0045100000000000001</v>
      </c>
      <c r="R251" s="232">
        <f>Q251*H251</f>
        <v>0.24354000000000001</v>
      </c>
      <c r="S251" s="232">
        <v>0</v>
      </c>
      <c r="T251" s="233">
        <f>S251*H251</f>
        <v>0</v>
      </c>
      <c r="AR251" s="234" t="s">
        <v>213</v>
      </c>
      <c r="AT251" s="234" t="s">
        <v>127</v>
      </c>
      <c r="AU251" s="234" t="s">
        <v>86</v>
      </c>
      <c r="AY251" s="16" t="s">
        <v>125</v>
      </c>
      <c r="BE251" s="235">
        <f>IF(N251="základní",J251,0)</f>
        <v>0</v>
      </c>
      <c r="BF251" s="235">
        <f>IF(N251="snížená",J251,0)</f>
        <v>0</v>
      </c>
      <c r="BG251" s="235">
        <f>IF(N251="zákl. přenesená",J251,0)</f>
        <v>0</v>
      </c>
      <c r="BH251" s="235">
        <f>IF(N251="sníž. přenesená",J251,0)</f>
        <v>0</v>
      </c>
      <c r="BI251" s="235">
        <f>IF(N251="nulová",J251,0)</f>
        <v>0</v>
      </c>
      <c r="BJ251" s="16" t="s">
        <v>84</v>
      </c>
      <c r="BK251" s="235">
        <f>ROUND(I251*H251,2)</f>
        <v>0</v>
      </c>
      <c r="BL251" s="16" t="s">
        <v>213</v>
      </c>
      <c r="BM251" s="234" t="s">
        <v>420</v>
      </c>
    </row>
    <row r="252" s="1" customFormat="1" ht="36" customHeight="1">
      <c r="B252" s="37"/>
      <c r="C252" s="223" t="s">
        <v>421</v>
      </c>
      <c r="D252" s="223" t="s">
        <v>127</v>
      </c>
      <c r="E252" s="224" t="s">
        <v>422</v>
      </c>
      <c r="F252" s="225" t="s">
        <v>423</v>
      </c>
      <c r="G252" s="226" t="s">
        <v>201</v>
      </c>
      <c r="H252" s="227">
        <v>67</v>
      </c>
      <c r="I252" s="228"/>
      <c r="J252" s="229">
        <f>ROUND(I252*H252,2)</f>
        <v>0</v>
      </c>
      <c r="K252" s="225" t="s">
        <v>140</v>
      </c>
      <c r="L252" s="42"/>
      <c r="M252" s="230" t="s">
        <v>1</v>
      </c>
      <c r="N252" s="231" t="s">
        <v>41</v>
      </c>
      <c r="O252" s="85"/>
      <c r="P252" s="232">
        <f>O252*H252</f>
        <v>0</v>
      </c>
      <c r="Q252" s="232">
        <v>6.9999999999999994E-05</v>
      </c>
      <c r="R252" s="232">
        <f>Q252*H252</f>
        <v>0.0046899999999999997</v>
      </c>
      <c r="S252" s="232">
        <v>0</v>
      </c>
      <c r="T252" s="233">
        <f>S252*H252</f>
        <v>0</v>
      </c>
      <c r="AR252" s="234" t="s">
        <v>213</v>
      </c>
      <c r="AT252" s="234" t="s">
        <v>127</v>
      </c>
      <c r="AU252" s="234" t="s">
        <v>86</v>
      </c>
      <c r="AY252" s="16" t="s">
        <v>125</v>
      </c>
      <c r="BE252" s="235">
        <f>IF(N252="základní",J252,0)</f>
        <v>0</v>
      </c>
      <c r="BF252" s="235">
        <f>IF(N252="snížená",J252,0)</f>
        <v>0</v>
      </c>
      <c r="BG252" s="235">
        <f>IF(N252="zákl. přenesená",J252,0)</f>
        <v>0</v>
      </c>
      <c r="BH252" s="235">
        <f>IF(N252="sníž. přenesená",J252,0)</f>
        <v>0</v>
      </c>
      <c r="BI252" s="235">
        <f>IF(N252="nulová",J252,0)</f>
        <v>0</v>
      </c>
      <c r="BJ252" s="16" t="s">
        <v>84</v>
      </c>
      <c r="BK252" s="235">
        <f>ROUND(I252*H252,2)</f>
        <v>0</v>
      </c>
      <c r="BL252" s="16" t="s">
        <v>213</v>
      </c>
      <c r="BM252" s="234" t="s">
        <v>424</v>
      </c>
    </row>
    <row r="253" s="12" customFormat="1">
      <c r="B253" s="236"/>
      <c r="C253" s="237"/>
      <c r="D253" s="238" t="s">
        <v>133</v>
      </c>
      <c r="E253" s="239" t="s">
        <v>1</v>
      </c>
      <c r="F253" s="240" t="s">
        <v>425</v>
      </c>
      <c r="G253" s="237"/>
      <c r="H253" s="241">
        <v>13</v>
      </c>
      <c r="I253" s="242"/>
      <c r="J253" s="237"/>
      <c r="K253" s="237"/>
      <c r="L253" s="243"/>
      <c r="M253" s="244"/>
      <c r="N253" s="245"/>
      <c r="O253" s="245"/>
      <c r="P253" s="245"/>
      <c r="Q253" s="245"/>
      <c r="R253" s="245"/>
      <c r="S253" s="245"/>
      <c r="T253" s="246"/>
      <c r="AT253" s="247" t="s">
        <v>133</v>
      </c>
      <c r="AU253" s="247" t="s">
        <v>86</v>
      </c>
      <c r="AV253" s="12" t="s">
        <v>86</v>
      </c>
      <c r="AW253" s="12" t="s">
        <v>31</v>
      </c>
      <c r="AX253" s="12" t="s">
        <v>76</v>
      </c>
      <c r="AY253" s="247" t="s">
        <v>125</v>
      </c>
    </row>
    <row r="254" s="12" customFormat="1">
      <c r="B254" s="236"/>
      <c r="C254" s="237"/>
      <c r="D254" s="238" t="s">
        <v>133</v>
      </c>
      <c r="E254" s="239" t="s">
        <v>1</v>
      </c>
      <c r="F254" s="240" t="s">
        <v>426</v>
      </c>
      <c r="G254" s="237"/>
      <c r="H254" s="241">
        <v>54</v>
      </c>
      <c r="I254" s="242"/>
      <c r="J254" s="237"/>
      <c r="K254" s="237"/>
      <c r="L254" s="243"/>
      <c r="M254" s="244"/>
      <c r="N254" s="245"/>
      <c r="O254" s="245"/>
      <c r="P254" s="245"/>
      <c r="Q254" s="245"/>
      <c r="R254" s="245"/>
      <c r="S254" s="245"/>
      <c r="T254" s="246"/>
      <c r="AT254" s="247" t="s">
        <v>133</v>
      </c>
      <c r="AU254" s="247" t="s">
        <v>86</v>
      </c>
      <c r="AV254" s="12" t="s">
        <v>86</v>
      </c>
      <c r="AW254" s="12" t="s">
        <v>31</v>
      </c>
      <c r="AX254" s="12" t="s">
        <v>76</v>
      </c>
      <c r="AY254" s="247" t="s">
        <v>125</v>
      </c>
    </row>
    <row r="255" s="13" customFormat="1">
      <c r="B255" s="248"/>
      <c r="C255" s="249"/>
      <c r="D255" s="238" t="s">
        <v>133</v>
      </c>
      <c r="E255" s="250" t="s">
        <v>1</v>
      </c>
      <c r="F255" s="251" t="s">
        <v>137</v>
      </c>
      <c r="G255" s="249"/>
      <c r="H255" s="252">
        <v>67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AT255" s="258" t="s">
        <v>133</v>
      </c>
      <c r="AU255" s="258" t="s">
        <v>86</v>
      </c>
      <c r="AV255" s="13" t="s">
        <v>131</v>
      </c>
      <c r="AW255" s="13" t="s">
        <v>31</v>
      </c>
      <c r="AX255" s="13" t="s">
        <v>84</v>
      </c>
      <c r="AY255" s="258" t="s">
        <v>125</v>
      </c>
    </row>
    <row r="256" s="1" customFormat="1" ht="24" customHeight="1">
      <c r="B256" s="37"/>
      <c r="C256" s="223" t="s">
        <v>427</v>
      </c>
      <c r="D256" s="223" t="s">
        <v>127</v>
      </c>
      <c r="E256" s="224" t="s">
        <v>428</v>
      </c>
      <c r="F256" s="225" t="s">
        <v>429</v>
      </c>
      <c r="G256" s="226" t="s">
        <v>356</v>
      </c>
      <c r="H256" s="227">
        <v>1</v>
      </c>
      <c r="I256" s="228"/>
      <c r="J256" s="229">
        <f>ROUND(I256*H256,2)</f>
        <v>0</v>
      </c>
      <c r="K256" s="225" t="s">
        <v>140</v>
      </c>
      <c r="L256" s="42"/>
      <c r="M256" s="230" t="s">
        <v>1</v>
      </c>
      <c r="N256" s="231" t="s">
        <v>41</v>
      </c>
      <c r="O256" s="85"/>
      <c r="P256" s="232">
        <f>O256*H256</f>
        <v>0</v>
      </c>
      <c r="Q256" s="232">
        <v>0.02852</v>
      </c>
      <c r="R256" s="232">
        <f>Q256*H256</f>
        <v>0.02852</v>
      </c>
      <c r="S256" s="232">
        <v>0</v>
      </c>
      <c r="T256" s="233">
        <f>S256*H256</f>
        <v>0</v>
      </c>
      <c r="AR256" s="234" t="s">
        <v>213</v>
      </c>
      <c r="AT256" s="234" t="s">
        <v>127</v>
      </c>
      <c r="AU256" s="234" t="s">
        <v>86</v>
      </c>
      <c r="AY256" s="16" t="s">
        <v>125</v>
      </c>
      <c r="BE256" s="235">
        <f>IF(N256="základní",J256,0)</f>
        <v>0</v>
      </c>
      <c r="BF256" s="235">
        <f>IF(N256="snížená",J256,0)</f>
        <v>0</v>
      </c>
      <c r="BG256" s="235">
        <f>IF(N256="zákl. přenesená",J256,0)</f>
        <v>0</v>
      </c>
      <c r="BH256" s="235">
        <f>IF(N256="sníž. přenesená",J256,0)</f>
        <v>0</v>
      </c>
      <c r="BI256" s="235">
        <f>IF(N256="nulová",J256,0)</f>
        <v>0</v>
      </c>
      <c r="BJ256" s="16" t="s">
        <v>84</v>
      </c>
      <c r="BK256" s="235">
        <f>ROUND(I256*H256,2)</f>
        <v>0</v>
      </c>
      <c r="BL256" s="16" t="s">
        <v>213</v>
      </c>
      <c r="BM256" s="234" t="s">
        <v>430</v>
      </c>
    </row>
    <row r="257" s="14" customFormat="1">
      <c r="B257" s="270"/>
      <c r="C257" s="271"/>
      <c r="D257" s="238" t="s">
        <v>133</v>
      </c>
      <c r="E257" s="272" t="s">
        <v>1</v>
      </c>
      <c r="F257" s="273" t="s">
        <v>431</v>
      </c>
      <c r="G257" s="271"/>
      <c r="H257" s="272" t="s">
        <v>1</v>
      </c>
      <c r="I257" s="274"/>
      <c r="J257" s="271"/>
      <c r="K257" s="271"/>
      <c r="L257" s="275"/>
      <c r="M257" s="276"/>
      <c r="N257" s="277"/>
      <c r="O257" s="277"/>
      <c r="P257" s="277"/>
      <c r="Q257" s="277"/>
      <c r="R257" s="277"/>
      <c r="S257" s="277"/>
      <c r="T257" s="278"/>
      <c r="AT257" s="279" t="s">
        <v>133</v>
      </c>
      <c r="AU257" s="279" t="s">
        <v>86</v>
      </c>
      <c r="AV257" s="14" t="s">
        <v>84</v>
      </c>
      <c r="AW257" s="14" t="s">
        <v>31</v>
      </c>
      <c r="AX257" s="14" t="s">
        <v>76</v>
      </c>
      <c r="AY257" s="279" t="s">
        <v>125</v>
      </c>
    </row>
    <row r="258" s="12" customFormat="1">
      <c r="B258" s="236"/>
      <c r="C258" s="237"/>
      <c r="D258" s="238" t="s">
        <v>133</v>
      </c>
      <c r="E258" s="239" t="s">
        <v>1</v>
      </c>
      <c r="F258" s="240" t="s">
        <v>84</v>
      </c>
      <c r="G258" s="237"/>
      <c r="H258" s="241">
        <v>1</v>
      </c>
      <c r="I258" s="242"/>
      <c r="J258" s="237"/>
      <c r="K258" s="237"/>
      <c r="L258" s="243"/>
      <c r="M258" s="244"/>
      <c r="N258" s="245"/>
      <c r="O258" s="245"/>
      <c r="P258" s="245"/>
      <c r="Q258" s="245"/>
      <c r="R258" s="245"/>
      <c r="S258" s="245"/>
      <c r="T258" s="246"/>
      <c r="AT258" s="247" t="s">
        <v>133</v>
      </c>
      <c r="AU258" s="247" t="s">
        <v>86</v>
      </c>
      <c r="AV258" s="12" t="s">
        <v>86</v>
      </c>
      <c r="AW258" s="12" t="s">
        <v>31</v>
      </c>
      <c r="AX258" s="12" t="s">
        <v>84</v>
      </c>
      <c r="AY258" s="247" t="s">
        <v>125</v>
      </c>
    </row>
    <row r="259" s="1" customFormat="1" ht="24" customHeight="1">
      <c r="B259" s="37"/>
      <c r="C259" s="223" t="s">
        <v>432</v>
      </c>
      <c r="D259" s="223" t="s">
        <v>127</v>
      </c>
      <c r="E259" s="224" t="s">
        <v>433</v>
      </c>
      <c r="F259" s="225" t="s">
        <v>429</v>
      </c>
      <c r="G259" s="226" t="s">
        <v>356</v>
      </c>
      <c r="H259" s="227">
        <v>1</v>
      </c>
      <c r="I259" s="228"/>
      <c r="J259" s="229">
        <f>ROUND(I259*H259,2)</f>
        <v>0</v>
      </c>
      <c r="K259" s="225" t="s">
        <v>140</v>
      </c>
      <c r="L259" s="42"/>
      <c r="M259" s="230" t="s">
        <v>1</v>
      </c>
      <c r="N259" s="231" t="s">
        <v>41</v>
      </c>
      <c r="O259" s="85"/>
      <c r="P259" s="232">
        <f>O259*H259</f>
        <v>0</v>
      </c>
      <c r="Q259" s="232">
        <v>0.02852</v>
      </c>
      <c r="R259" s="232">
        <f>Q259*H259</f>
        <v>0.02852</v>
      </c>
      <c r="S259" s="232">
        <v>0</v>
      </c>
      <c r="T259" s="233">
        <f>S259*H259</f>
        <v>0</v>
      </c>
      <c r="AR259" s="234" t="s">
        <v>213</v>
      </c>
      <c r="AT259" s="234" t="s">
        <v>127</v>
      </c>
      <c r="AU259" s="234" t="s">
        <v>86</v>
      </c>
      <c r="AY259" s="16" t="s">
        <v>125</v>
      </c>
      <c r="BE259" s="235">
        <f>IF(N259="základní",J259,0)</f>
        <v>0</v>
      </c>
      <c r="BF259" s="235">
        <f>IF(N259="snížená",J259,0)</f>
        <v>0</v>
      </c>
      <c r="BG259" s="235">
        <f>IF(N259="zákl. přenesená",J259,0)</f>
        <v>0</v>
      </c>
      <c r="BH259" s="235">
        <f>IF(N259="sníž. přenesená",J259,0)</f>
        <v>0</v>
      </c>
      <c r="BI259" s="235">
        <f>IF(N259="nulová",J259,0)</f>
        <v>0</v>
      </c>
      <c r="BJ259" s="16" t="s">
        <v>84</v>
      </c>
      <c r="BK259" s="235">
        <f>ROUND(I259*H259,2)</f>
        <v>0</v>
      </c>
      <c r="BL259" s="16" t="s">
        <v>213</v>
      </c>
      <c r="BM259" s="234" t="s">
        <v>434</v>
      </c>
    </row>
    <row r="260" s="14" customFormat="1">
      <c r="B260" s="270"/>
      <c r="C260" s="271"/>
      <c r="D260" s="238" t="s">
        <v>133</v>
      </c>
      <c r="E260" s="272" t="s">
        <v>1</v>
      </c>
      <c r="F260" s="273" t="s">
        <v>435</v>
      </c>
      <c r="G260" s="271"/>
      <c r="H260" s="272" t="s">
        <v>1</v>
      </c>
      <c r="I260" s="274"/>
      <c r="J260" s="271"/>
      <c r="K260" s="271"/>
      <c r="L260" s="275"/>
      <c r="M260" s="276"/>
      <c r="N260" s="277"/>
      <c r="O260" s="277"/>
      <c r="P260" s="277"/>
      <c r="Q260" s="277"/>
      <c r="R260" s="277"/>
      <c r="S260" s="277"/>
      <c r="T260" s="278"/>
      <c r="AT260" s="279" t="s">
        <v>133</v>
      </c>
      <c r="AU260" s="279" t="s">
        <v>86</v>
      </c>
      <c r="AV260" s="14" t="s">
        <v>84</v>
      </c>
      <c r="AW260" s="14" t="s">
        <v>31</v>
      </c>
      <c r="AX260" s="14" t="s">
        <v>76</v>
      </c>
      <c r="AY260" s="279" t="s">
        <v>125</v>
      </c>
    </row>
    <row r="261" s="12" customFormat="1">
      <c r="B261" s="236"/>
      <c r="C261" s="237"/>
      <c r="D261" s="238" t="s">
        <v>133</v>
      </c>
      <c r="E261" s="239" t="s">
        <v>1</v>
      </c>
      <c r="F261" s="240" t="s">
        <v>84</v>
      </c>
      <c r="G261" s="237"/>
      <c r="H261" s="241">
        <v>1</v>
      </c>
      <c r="I261" s="242"/>
      <c r="J261" s="237"/>
      <c r="K261" s="237"/>
      <c r="L261" s="243"/>
      <c r="M261" s="244"/>
      <c r="N261" s="245"/>
      <c r="O261" s="245"/>
      <c r="P261" s="245"/>
      <c r="Q261" s="245"/>
      <c r="R261" s="245"/>
      <c r="S261" s="245"/>
      <c r="T261" s="246"/>
      <c r="AT261" s="247" t="s">
        <v>133</v>
      </c>
      <c r="AU261" s="247" t="s">
        <v>86</v>
      </c>
      <c r="AV261" s="12" t="s">
        <v>86</v>
      </c>
      <c r="AW261" s="12" t="s">
        <v>31</v>
      </c>
      <c r="AX261" s="12" t="s">
        <v>84</v>
      </c>
      <c r="AY261" s="247" t="s">
        <v>125</v>
      </c>
    </row>
    <row r="262" s="1" customFormat="1" ht="24" customHeight="1">
      <c r="B262" s="37"/>
      <c r="C262" s="223" t="s">
        <v>436</v>
      </c>
      <c r="D262" s="223" t="s">
        <v>127</v>
      </c>
      <c r="E262" s="224" t="s">
        <v>437</v>
      </c>
      <c r="F262" s="225" t="s">
        <v>438</v>
      </c>
      <c r="G262" s="226" t="s">
        <v>356</v>
      </c>
      <c r="H262" s="227">
        <v>1</v>
      </c>
      <c r="I262" s="228"/>
      <c r="J262" s="229">
        <f>ROUND(I262*H262,2)</f>
        <v>0</v>
      </c>
      <c r="K262" s="225" t="s">
        <v>140</v>
      </c>
      <c r="L262" s="42"/>
      <c r="M262" s="230" t="s">
        <v>1</v>
      </c>
      <c r="N262" s="231" t="s">
        <v>41</v>
      </c>
      <c r="O262" s="85"/>
      <c r="P262" s="232">
        <f>O262*H262</f>
        <v>0</v>
      </c>
      <c r="Q262" s="232">
        <v>0.035490000000000001</v>
      </c>
      <c r="R262" s="232">
        <f>Q262*H262</f>
        <v>0.035490000000000001</v>
      </c>
      <c r="S262" s="232">
        <v>0</v>
      </c>
      <c r="T262" s="233">
        <f>S262*H262</f>
        <v>0</v>
      </c>
      <c r="AR262" s="234" t="s">
        <v>213</v>
      </c>
      <c r="AT262" s="234" t="s">
        <v>127</v>
      </c>
      <c r="AU262" s="234" t="s">
        <v>86</v>
      </c>
      <c r="AY262" s="16" t="s">
        <v>125</v>
      </c>
      <c r="BE262" s="235">
        <f>IF(N262="základní",J262,0)</f>
        <v>0</v>
      </c>
      <c r="BF262" s="235">
        <f>IF(N262="snížená",J262,0)</f>
        <v>0</v>
      </c>
      <c r="BG262" s="235">
        <f>IF(N262="zákl. přenesená",J262,0)</f>
        <v>0</v>
      </c>
      <c r="BH262" s="235">
        <f>IF(N262="sníž. přenesená",J262,0)</f>
        <v>0</v>
      </c>
      <c r="BI262" s="235">
        <f>IF(N262="nulová",J262,0)</f>
        <v>0</v>
      </c>
      <c r="BJ262" s="16" t="s">
        <v>84</v>
      </c>
      <c r="BK262" s="235">
        <f>ROUND(I262*H262,2)</f>
        <v>0</v>
      </c>
      <c r="BL262" s="16" t="s">
        <v>213</v>
      </c>
      <c r="BM262" s="234" t="s">
        <v>439</v>
      </c>
    </row>
    <row r="263" s="1" customFormat="1" ht="16.5" customHeight="1">
      <c r="B263" s="37"/>
      <c r="C263" s="259" t="s">
        <v>440</v>
      </c>
      <c r="D263" s="259" t="s">
        <v>184</v>
      </c>
      <c r="E263" s="260" t="s">
        <v>441</v>
      </c>
      <c r="F263" s="261" t="s">
        <v>442</v>
      </c>
      <c r="G263" s="262" t="s">
        <v>207</v>
      </c>
      <c r="H263" s="263">
        <v>1</v>
      </c>
      <c r="I263" s="264"/>
      <c r="J263" s="265">
        <f>ROUND(I263*H263,2)</f>
        <v>0</v>
      </c>
      <c r="K263" s="261" t="s">
        <v>1</v>
      </c>
      <c r="L263" s="266"/>
      <c r="M263" s="267" t="s">
        <v>1</v>
      </c>
      <c r="N263" s="268" t="s">
        <v>41</v>
      </c>
      <c r="O263" s="85"/>
      <c r="P263" s="232">
        <f>O263*H263</f>
        <v>0</v>
      </c>
      <c r="Q263" s="232">
        <v>0.0035999999999999999</v>
      </c>
      <c r="R263" s="232">
        <f>Q263*H263</f>
        <v>0.0035999999999999999</v>
      </c>
      <c r="S263" s="232">
        <v>0</v>
      </c>
      <c r="T263" s="233">
        <f>S263*H263</f>
        <v>0</v>
      </c>
      <c r="AR263" s="234" t="s">
        <v>252</v>
      </c>
      <c r="AT263" s="234" t="s">
        <v>184</v>
      </c>
      <c r="AU263" s="234" t="s">
        <v>86</v>
      </c>
      <c r="AY263" s="16" t="s">
        <v>125</v>
      </c>
      <c r="BE263" s="235">
        <f>IF(N263="základní",J263,0)</f>
        <v>0</v>
      </c>
      <c r="BF263" s="235">
        <f>IF(N263="snížená",J263,0)</f>
        <v>0</v>
      </c>
      <c r="BG263" s="235">
        <f>IF(N263="zákl. přenesená",J263,0)</f>
        <v>0</v>
      </c>
      <c r="BH263" s="235">
        <f>IF(N263="sníž. přenesená",J263,0)</f>
        <v>0</v>
      </c>
      <c r="BI263" s="235">
        <f>IF(N263="nulová",J263,0)</f>
        <v>0</v>
      </c>
      <c r="BJ263" s="16" t="s">
        <v>84</v>
      </c>
      <c r="BK263" s="235">
        <f>ROUND(I263*H263,2)</f>
        <v>0</v>
      </c>
      <c r="BL263" s="16" t="s">
        <v>213</v>
      </c>
      <c r="BM263" s="234" t="s">
        <v>443</v>
      </c>
    </row>
    <row r="264" s="1" customFormat="1" ht="16.5" customHeight="1">
      <c r="B264" s="37"/>
      <c r="C264" s="223" t="s">
        <v>444</v>
      </c>
      <c r="D264" s="223" t="s">
        <v>127</v>
      </c>
      <c r="E264" s="224" t="s">
        <v>445</v>
      </c>
      <c r="F264" s="225" t="s">
        <v>446</v>
      </c>
      <c r="G264" s="226" t="s">
        <v>207</v>
      </c>
      <c r="H264" s="227">
        <v>1</v>
      </c>
      <c r="I264" s="228"/>
      <c r="J264" s="229">
        <f>ROUND(I264*H264,2)</f>
        <v>0</v>
      </c>
      <c r="K264" s="225" t="s">
        <v>140</v>
      </c>
      <c r="L264" s="42"/>
      <c r="M264" s="230" t="s">
        <v>1</v>
      </c>
      <c r="N264" s="231" t="s">
        <v>41</v>
      </c>
      <c r="O264" s="85"/>
      <c r="P264" s="232">
        <f>O264*H264</f>
        <v>0</v>
      </c>
      <c r="Q264" s="232">
        <v>0.00091</v>
      </c>
      <c r="R264" s="232">
        <f>Q264*H264</f>
        <v>0.00091</v>
      </c>
      <c r="S264" s="232">
        <v>0</v>
      </c>
      <c r="T264" s="233">
        <f>S264*H264</f>
        <v>0</v>
      </c>
      <c r="AR264" s="234" t="s">
        <v>213</v>
      </c>
      <c r="AT264" s="234" t="s">
        <v>127</v>
      </c>
      <c r="AU264" s="234" t="s">
        <v>86</v>
      </c>
      <c r="AY264" s="16" t="s">
        <v>125</v>
      </c>
      <c r="BE264" s="235">
        <f>IF(N264="základní",J264,0)</f>
        <v>0</v>
      </c>
      <c r="BF264" s="235">
        <f>IF(N264="snížená",J264,0)</f>
        <v>0</v>
      </c>
      <c r="BG264" s="235">
        <f>IF(N264="zákl. přenesená",J264,0)</f>
        <v>0</v>
      </c>
      <c r="BH264" s="235">
        <f>IF(N264="sníž. přenesená",J264,0)</f>
        <v>0</v>
      </c>
      <c r="BI264" s="235">
        <f>IF(N264="nulová",J264,0)</f>
        <v>0</v>
      </c>
      <c r="BJ264" s="16" t="s">
        <v>84</v>
      </c>
      <c r="BK264" s="235">
        <f>ROUND(I264*H264,2)</f>
        <v>0</v>
      </c>
      <c r="BL264" s="16" t="s">
        <v>213</v>
      </c>
      <c r="BM264" s="234" t="s">
        <v>447</v>
      </c>
    </row>
    <row r="265" s="1" customFormat="1" ht="24" customHeight="1">
      <c r="B265" s="37"/>
      <c r="C265" s="223" t="s">
        <v>448</v>
      </c>
      <c r="D265" s="223" t="s">
        <v>127</v>
      </c>
      <c r="E265" s="224" t="s">
        <v>449</v>
      </c>
      <c r="F265" s="225" t="s">
        <v>450</v>
      </c>
      <c r="G265" s="226" t="s">
        <v>201</v>
      </c>
      <c r="H265" s="227">
        <v>67</v>
      </c>
      <c r="I265" s="228"/>
      <c r="J265" s="229">
        <f>ROUND(I265*H265,2)</f>
        <v>0</v>
      </c>
      <c r="K265" s="225" t="s">
        <v>140</v>
      </c>
      <c r="L265" s="42"/>
      <c r="M265" s="230" t="s">
        <v>1</v>
      </c>
      <c r="N265" s="231" t="s">
        <v>41</v>
      </c>
      <c r="O265" s="85"/>
      <c r="P265" s="232">
        <f>O265*H265</f>
        <v>0</v>
      </c>
      <c r="Q265" s="232">
        <v>0.00019000000000000001</v>
      </c>
      <c r="R265" s="232">
        <f>Q265*H265</f>
        <v>0.01273</v>
      </c>
      <c r="S265" s="232">
        <v>0</v>
      </c>
      <c r="T265" s="233">
        <f>S265*H265</f>
        <v>0</v>
      </c>
      <c r="AR265" s="234" t="s">
        <v>213</v>
      </c>
      <c r="AT265" s="234" t="s">
        <v>127</v>
      </c>
      <c r="AU265" s="234" t="s">
        <v>86</v>
      </c>
      <c r="AY265" s="16" t="s">
        <v>125</v>
      </c>
      <c r="BE265" s="235">
        <f>IF(N265="základní",J265,0)</f>
        <v>0</v>
      </c>
      <c r="BF265" s="235">
        <f>IF(N265="snížená",J265,0)</f>
        <v>0</v>
      </c>
      <c r="BG265" s="235">
        <f>IF(N265="zákl. přenesená",J265,0)</f>
        <v>0</v>
      </c>
      <c r="BH265" s="235">
        <f>IF(N265="sníž. přenesená",J265,0)</f>
        <v>0</v>
      </c>
      <c r="BI265" s="235">
        <f>IF(N265="nulová",J265,0)</f>
        <v>0</v>
      </c>
      <c r="BJ265" s="16" t="s">
        <v>84</v>
      </c>
      <c r="BK265" s="235">
        <f>ROUND(I265*H265,2)</f>
        <v>0</v>
      </c>
      <c r="BL265" s="16" t="s">
        <v>213</v>
      </c>
      <c r="BM265" s="234" t="s">
        <v>451</v>
      </c>
    </row>
    <row r="266" s="1" customFormat="1" ht="24" customHeight="1">
      <c r="B266" s="37"/>
      <c r="C266" s="223" t="s">
        <v>452</v>
      </c>
      <c r="D266" s="223" t="s">
        <v>127</v>
      </c>
      <c r="E266" s="224" t="s">
        <v>453</v>
      </c>
      <c r="F266" s="225" t="s">
        <v>454</v>
      </c>
      <c r="G266" s="226" t="s">
        <v>409</v>
      </c>
      <c r="H266" s="269"/>
      <c r="I266" s="228"/>
      <c r="J266" s="229">
        <f>ROUND(I266*H266,2)</f>
        <v>0</v>
      </c>
      <c r="K266" s="225" t="s">
        <v>140</v>
      </c>
      <c r="L266" s="42"/>
      <c r="M266" s="230" t="s">
        <v>1</v>
      </c>
      <c r="N266" s="231" t="s">
        <v>41</v>
      </c>
      <c r="O266" s="85"/>
      <c r="P266" s="232">
        <f>O266*H266</f>
        <v>0</v>
      </c>
      <c r="Q266" s="232">
        <v>0</v>
      </c>
      <c r="R266" s="232">
        <f>Q266*H266</f>
        <v>0</v>
      </c>
      <c r="S266" s="232">
        <v>0</v>
      </c>
      <c r="T266" s="233">
        <f>S266*H266</f>
        <v>0</v>
      </c>
      <c r="AR266" s="234" t="s">
        <v>213</v>
      </c>
      <c r="AT266" s="234" t="s">
        <v>127</v>
      </c>
      <c r="AU266" s="234" t="s">
        <v>86</v>
      </c>
      <c r="AY266" s="16" t="s">
        <v>125</v>
      </c>
      <c r="BE266" s="235">
        <f>IF(N266="základní",J266,0)</f>
        <v>0</v>
      </c>
      <c r="BF266" s="235">
        <f>IF(N266="snížená",J266,0)</f>
        <v>0</v>
      </c>
      <c r="BG266" s="235">
        <f>IF(N266="zákl. přenesená",J266,0)</f>
        <v>0</v>
      </c>
      <c r="BH266" s="235">
        <f>IF(N266="sníž. přenesená",J266,0)</f>
        <v>0</v>
      </c>
      <c r="BI266" s="235">
        <f>IF(N266="nulová",J266,0)</f>
        <v>0</v>
      </c>
      <c r="BJ266" s="16" t="s">
        <v>84</v>
      </c>
      <c r="BK266" s="235">
        <f>ROUND(I266*H266,2)</f>
        <v>0</v>
      </c>
      <c r="BL266" s="16" t="s">
        <v>213</v>
      </c>
      <c r="BM266" s="234" t="s">
        <v>455</v>
      </c>
    </row>
    <row r="267" s="11" customFormat="1" ht="22.8" customHeight="1">
      <c r="B267" s="207"/>
      <c r="C267" s="208"/>
      <c r="D267" s="209" t="s">
        <v>75</v>
      </c>
      <c r="E267" s="221" t="s">
        <v>456</v>
      </c>
      <c r="F267" s="221" t="s">
        <v>457</v>
      </c>
      <c r="G267" s="208"/>
      <c r="H267" s="208"/>
      <c r="I267" s="211"/>
      <c r="J267" s="222">
        <f>BK267</f>
        <v>0</v>
      </c>
      <c r="K267" s="208"/>
      <c r="L267" s="213"/>
      <c r="M267" s="214"/>
      <c r="N267" s="215"/>
      <c r="O267" s="215"/>
      <c r="P267" s="216">
        <f>SUM(P268:P358)</f>
        <v>0</v>
      </c>
      <c r="Q267" s="215"/>
      <c r="R267" s="216">
        <f>SUM(R268:R358)</f>
        <v>0.91064</v>
      </c>
      <c r="S267" s="215"/>
      <c r="T267" s="217">
        <f>SUM(T268:T358)</f>
        <v>0</v>
      </c>
      <c r="AR267" s="218" t="s">
        <v>86</v>
      </c>
      <c r="AT267" s="219" t="s">
        <v>75</v>
      </c>
      <c r="AU267" s="219" t="s">
        <v>84</v>
      </c>
      <c r="AY267" s="218" t="s">
        <v>125</v>
      </c>
      <c r="BK267" s="220">
        <f>SUM(BK268:BK358)</f>
        <v>0</v>
      </c>
    </row>
    <row r="268" s="1" customFormat="1" ht="16.5" customHeight="1">
      <c r="B268" s="37"/>
      <c r="C268" s="223" t="s">
        <v>458</v>
      </c>
      <c r="D268" s="223" t="s">
        <v>127</v>
      </c>
      <c r="E268" s="224" t="s">
        <v>459</v>
      </c>
      <c r="F268" s="225" t="s">
        <v>460</v>
      </c>
      <c r="G268" s="226" t="s">
        <v>207</v>
      </c>
      <c r="H268" s="227">
        <v>1</v>
      </c>
      <c r="I268" s="228"/>
      <c r="J268" s="229">
        <f>ROUND(I268*H268,2)</f>
        <v>0</v>
      </c>
      <c r="K268" s="225" t="s">
        <v>140</v>
      </c>
      <c r="L268" s="42"/>
      <c r="M268" s="230" t="s">
        <v>1</v>
      </c>
      <c r="N268" s="231" t="s">
        <v>41</v>
      </c>
      <c r="O268" s="85"/>
      <c r="P268" s="232">
        <f>O268*H268</f>
        <v>0</v>
      </c>
      <c r="Q268" s="232">
        <v>0</v>
      </c>
      <c r="R268" s="232">
        <f>Q268*H268</f>
        <v>0</v>
      </c>
      <c r="S268" s="232">
        <v>0</v>
      </c>
      <c r="T268" s="233">
        <f>S268*H268</f>
        <v>0</v>
      </c>
      <c r="AR268" s="234" t="s">
        <v>213</v>
      </c>
      <c r="AT268" s="234" t="s">
        <v>127</v>
      </c>
      <c r="AU268" s="234" t="s">
        <v>86</v>
      </c>
      <c r="AY268" s="16" t="s">
        <v>125</v>
      </c>
      <c r="BE268" s="235">
        <f>IF(N268="základní",J268,0)</f>
        <v>0</v>
      </c>
      <c r="BF268" s="235">
        <f>IF(N268="snížená",J268,0)</f>
        <v>0</v>
      </c>
      <c r="BG268" s="235">
        <f>IF(N268="zákl. přenesená",J268,0)</f>
        <v>0</v>
      </c>
      <c r="BH268" s="235">
        <f>IF(N268="sníž. přenesená",J268,0)</f>
        <v>0</v>
      </c>
      <c r="BI268" s="235">
        <f>IF(N268="nulová",J268,0)</f>
        <v>0</v>
      </c>
      <c r="BJ268" s="16" t="s">
        <v>84</v>
      </c>
      <c r="BK268" s="235">
        <f>ROUND(I268*H268,2)</f>
        <v>0</v>
      </c>
      <c r="BL268" s="16" t="s">
        <v>213</v>
      </c>
      <c r="BM268" s="234" t="s">
        <v>461</v>
      </c>
    </row>
    <row r="269" s="1" customFormat="1" ht="16.5" customHeight="1">
      <c r="B269" s="37"/>
      <c r="C269" s="223" t="s">
        <v>462</v>
      </c>
      <c r="D269" s="223" t="s">
        <v>127</v>
      </c>
      <c r="E269" s="224" t="s">
        <v>463</v>
      </c>
      <c r="F269" s="225" t="s">
        <v>464</v>
      </c>
      <c r="G269" s="226" t="s">
        <v>207</v>
      </c>
      <c r="H269" s="227">
        <v>1</v>
      </c>
      <c r="I269" s="228"/>
      <c r="J269" s="229">
        <f>ROUND(I269*H269,2)</f>
        <v>0</v>
      </c>
      <c r="K269" s="225" t="s">
        <v>1</v>
      </c>
      <c r="L269" s="42"/>
      <c r="M269" s="230" t="s">
        <v>1</v>
      </c>
      <c r="N269" s="231" t="s">
        <v>41</v>
      </c>
      <c r="O269" s="85"/>
      <c r="P269" s="232">
        <f>O269*H269</f>
        <v>0</v>
      </c>
      <c r="Q269" s="232">
        <v>0.00056999999999999998</v>
      </c>
      <c r="R269" s="232">
        <f>Q269*H269</f>
        <v>0.00056999999999999998</v>
      </c>
      <c r="S269" s="232">
        <v>0</v>
      </c>
      <c r="T269" s="233">
        <f>S269*H269</f>
        <v>0</v>
      </c>
      <c r="AR269" s="234" t="s">
        <v>213</v>
      </c>
      <c r="AT269" s="234" t="s">
        <v>127</v>
      </c>
      <c r="AU269" s="234" t="s">
        <v>86</v>
      </c>
      <c r="AY269" s="16" t="s">
        <v>125</v>
      </c>
      <c r="BE269" s="235">
        <f>IF(N269="základní",J269,0)</f>
        <v>0</v>
      </c>
      <c r="BF269" s="235">
        <f>IF(N269="snížená",J269,0)</f>
        <v>0</v>
      </c>
      <c r="BG269" s="235">
        <f>IF(N269="zákl. přenesená",J269,0)</f>
        <v>0</v>
      </c>
      <c r="BH269" s="235">
        <f>IF(N269="sníž. přenesená",J269,0)</f>
        <v>0</v>
      </c>
      <c r="BI269" s="235">
        <f>IF(N269="nulová",J269,0)</f>
        <v>0</v>
      </c>
      <c r="BJ269" s="16" t="s">
        <v>84</v>
      </c>
      <c r="BK269" s="235">
        <f>ROUND(I269*H269,2)</f>
        <v>0</v>
      </c>
      <c r="BL269" s="16" t="s">
        <v>213</v>
      </c>
      <c r="BM269" s="234" t="s">
        <v>465</v>
      </c>
    </row>
    <row r="270" s="1" customFormat="1" ht="16.5" customHeight="1">
      <c r="B270" s="37"/>
      <c r="C270" s="223" t="s">
        <v>466</v>
      </c>
      <c r="D270" s="223" t="s">
        <v>127</v>
      </c>
      <c r="E270" s="224" t="s">
        <v>467</v>
      </c>
      <c r="F270" s="225" t="s">
        <v>468</v>
      </c>
      <c r="G270" s="226" t="s">
        <v>207</v>
      </c>
      <c r="H270" s="227">
        <v>2</v>
      </c>
      <c r="I270" s="228"/>
      <c r="J270" s="229">
        <f>ROUND(I270*H270,2)</f>
        <v>0</v>
      </c>
      <c r="K270" s="225" t="s">
        <v>1</v>
      </c>
      <c r="L270" s="42"/>
      <c r="M270" s="230" t="s">
        <v>1</v>
      </c>
      <c r="N270" s="231" t="s">
        <v>41</v>
      </c>
      <c r="O270" s="85"/>
      <c r="P270" s="232">
        <f>O270*H270</f>
        <v>0</v>
      </c>
      <c r="Q270" s="232">
        <v>0.0026199999999999999</v>
      </c>
      <c r="R270" s="232">
        <f>Q270*H270</f>
        <v>0.0052399999999999999</v>
      </c>
      <c r="S270" s="232">
        <v>0</v>
      </c>
      <c r="T270" s="233">
        <f>S270*H270</f>
        <v>0</v>
      </c>
      <c r="AR270" s="234" t="s">
        <v>213</v>
      </c>
      <c r="AT270" s="234" t="s">
        <v>127</v>
      </c>
      <c r="AU270" s="234" t="s">
        <v>86</v>
      </c>
      <c r="AY270" s="16" t="s">
        <v>125</v>
      </c>
      <c r="BE270" s="235">
        <f>IF(N270="základní",J270,0)</f>
        <v>0</v>
      </c>
      <c r="BF270" s="235">
        <f>IF(N270="snížená",J270,0)</f>
        <v>0</v>
      </c>
      <c r="BG270" s="235">
        <f>IF(N270="zákl. přenesená",J270,0)</f>
        <v>0</v>
      </c>
      <c r="BH270" s="235">
        <f>IF(N270="sníž. přenesená",J270,0)</f>
        <v>0</v>
      </c>
      <c r="BI270" s="235">
        <f>IF(N270="nulová",J270,0)</f>
        <v>0</v>
      </c>
      <c r="BJ270" s="16" t="s">
        <v>84</v>
      </c>
      <c r="BK270" s="235">
        <f>ROUND(I270*H270,2)</f>
        <v>0</v>
      </c>
      <c r="BL270" s="16" t="s">
        <v>213</v>
      </c>
      <c r="BM270" s="234" t="s">
        <v>469</v>
      </c>
    </row>
    <row r="271" s="1" customFormat="1" ht="24" customHeight="1">
      <c r="B271" s="37"/>
      <c r="C271" s="223" t="s">
        <v>470</v>
      </c>
      <c r="D271" s="223" t="s">
        <v>127</v>
      </c>
      <c r="E271" s="224" t="s">
        <v>471</v>
      </c>
      <c r="F271" s="225" t="s">
        <v>472</v>
      </c>
      <c r="G271" s="226" t="s">
        <v>207</v>
      </c>
      <c r="H271" s="227">
        <v>1</v>
      </c>
      <c r="I271" s="228"/>
      <c r="J271" s="229">
        <f>ROUND(I271*H271,2)</f>
        <v>0</v>
      </c>
      <c r="K271" s="225" t="s">
        <v>473</v>
      </c>
      <c r="L271" s="42"/>
      <c r="M271" s="230" t="s">
        <v>1</v>
      </c>
      <c r="N271" s="231" t="s">
        <v>41</v>
      </c>
      <c r="O271" s="85"/>
      <c r="P271" s="232">
        <f>O271*H271</f>
        <v>0</v>
      </c>
      <c r="Q271" s="232">
        <v>0.0011800000000000001</v>
      </c>
      <c r="R271" s="232">
        <f>Q271*H271</f>
        <v>0.0011800000000000001</v>
      </c>
      <c r="S271" s="232">
        <v>0</v>
      </c>
      <c r="T271" s="233">
        <f>S271*H271</f>
        <v>0</v>
      </c>
      <c r="AR271" s="234" t="s">
        <v>213</v>
      </c>
      <c r="AT271" s="234" t="s">
        <v>127</v>
      </c>
      <c r="AU271" s="234" t="s">
        <v>86</v>
      </c>
      <c r="AY271" s="16" t="s">
        <v>125</v>
      </c>
      <c r="BE271" s="235">
        <f>IF(N271="základní",J271,0)</f>
        <v>0</v>
      </c>
      <c r="BF271" s="235">
        <f>IF(N271="snížená",J271,0)</f>
        <v>0</v>
      </c>
      <c r="BG271" s="235">
        <f>IF(N271="zákl. přenesená",J271,0)</f>
        <v>0</v>
      </c>
      <c r="BH271" s="235">
        <f>IF(N271="sníž. přenesená",J271,0)</f>
        <v>0</v>
      </c>
      <c r="BI271" s="235">
        <f>IF(N271="nulová",J271,0)</f>
        <v>0</v>
      </c>
      <c r="BJ271" s="16" t="s">
        <v>84</v>
      </c>
      <c r="BK271" s="235">
        <f>ROUND(I271*H271,2)</f>
        <v>0</v>
      </c>
      <c r="BL271" s="16" t="s">
        <v>213</v>
      </c>
      <c r="BM271" s="234" t="s">
        <v>474</v>
      </c>
    </row>
    <row r="272" s="1" customFormat="1" ht="24" customHeight="1">
      <c r="B272" s="37"/>
      <c r="C272" s="223" t="s">
        <v>475</v>
      </c>
      <c r="D272" s="223" t="s">
        <v>127</v>
      </c>
      <c r="E272" s="224" t="s">
        <v>476</v>
      </c>
      <c r="F272" s="225" t="s">
        <v>477</v>
      </c>
      <c r="G272" s="226" t="s">
        <v>207</v>
      </c>
      <c r="H272" s="227">
        <v>1</v>
      </c>
      <c r="I272" s="228"/>
      <c r="J272" s="229">
        <f>ROUND(I272*H272,2)</f>
        <v>0</v>
      </c>
      <c r="K272" s="225" t="s">
        <v>1</v>
      </c>
      <c r="L272" s="42"/>
      <c r="M272" s="230" t="s">
        <v>1</v>
      </c>
      <c r="N272" s="231" t="s">
        <v>41</v>
      </c>
      <c r="O272" s="85"/>
      <c r="P272" s="232">
        <f>O272*H272</f>
        <v>0</v>
      </c>
      <c r="Q272" s="232">
        <v>0.0082500000000000004</v>
      </c>
      <c r="R272" s="232">
        <f>Q272*H272</f>
        <v>0.0082500000000000004</v>
      </c>
      <c r="S272" s="232">
        <v>0</v>
      </c>
      <c r="T272" s="233">
        <f>S272*H272</f>
        <v>0</v>
      </c>
      <c r="AR272" s="234" t="s">
        <v>213</v>
      </c>
      <c r="AT272" s="234" t="s">
        <v>127</v>
      </c>
      <c r="AU272" s="234" t="s">
        <v>86</v>
      </c>
      <c r="AY272" s="16" t="s">
        <v>125</v>
      </c>
      <c r="BE272" s="235">
        <f>IF(N272="základní",J272,0)</f>
        <v>0</v>
      </c>
      <c r="BF272" s="235">
        <f>IF(N272="snížená",J272,0)</f>
        <v>0</v>
      </c>
      <c r="BG272" s="235">
        <f>IF(N272="zákl. přenesená",J272,0)</f>
        <v>0</v>
      </c>
      <c r="BH272" s="235">
        <f>IF(N272="sníž. přenesená",J272,0)</f>
        <v>0</v>
      </c>
      <c r="BI272" s="235">
        <f>IF(N272="nulová",J272,0)</f>
        <v>0</v>
      </c>
      <c r="BJ272" s="16" t="s">
        <v>84</v>
      </c>
      <c r="BK272" s="235">
        <f>ROUND(I272*H272,2)</f>
        <v>0</v>
      </c>
      <c r="BL272" s="16" t="s">
        <v>213</v>
      </c>
      <c r="BM272" s="234" t="s">
        <v>478</v>
      </c>
    </row>
    <row r="273" s="1" customFormat="1" ht="24" customHeight="1">
      <c r="B273" s="37"/>
      <c r="C273" s="223" t="s">
        <v>479</v>
      </c>
      <c r="D273" s="223" t="s">
        <v>127</v>
      </c>
      <c r="E273" s="224" t="s">
        <v>480</v>
      </c>
      <c r="F273" s="225" t="s">
        <v>481</v>
      </c>
      <c r="G273" s="226" t="s">
        <v>207</v>
      </c>
      <c r="H273" s="227">
        <v>1</v>
      </c>
      <c r="I273" s="228"/>
      <c r="J273" s="229">
        <f>ROUND(I273*H273,2)</f>
        <v>0</v>
      </c>
      <c r="K273" s="225" t="s">
        <v>1</v>
      </c>
      <c r="L273" s="42"/>
      <c r="M273" s="230" t="s">
        <v>1</v>
      </c>
      <c r="N273" s="231" t="s">
        <v>41</v>
      </c>
      <c r="O273" s="85"/>
      <c r="P273" s="232">
        <f>O273*H273</f>
        <v>0</v>
      </c>
      <c r="Q273" s="232">
        <v>0.0082500000000000004</v>
      </c>
      <c r="R273" s="232">
        <f>Q273*H273</f>
        <v>0.0082500000000000004</v>
      </c>
      <c r="S273" s="232">
        <v>0</v>
      </c>
      <c r="T273" s="233">
        <f>S273*H273</f>
        <v>0</v>
      </c>
      <c r="AR273" s="234" t="s">
        <v>213</v>
      </c>
      <c r="AT273" s="234" t="s">
        <v>127</v>
      </c>
      <c r="AU273" s="234" t="s">
        <v>86</v>
      </c>
      <c r="AY273" s="16" t="s">
        <v>125</v>
      </c>
      <c r="BE273" s="235">
        <f>IF(N273="základní",J273,0)</f>
        <v>0</v>
      </c>
      <c r="BF273" s="235">
        <f>IF(N273="snížená",J273,0)</f>
        <v>0</v>
      </c>
      <c r="BG273" s="235">
        <f>IF(N273="zákl. přenesená",J273,0)</f>
        <v>0</v>
      </c>
      <c r="BH273" s="235">
        <f>IF(N273="sníž. přenesená",J273,0)</f>
        <v>0</v>
      </c>
      <c r="BI273" s="235">
        <f>IF(N273="nulová",J273,0)</f>
        <v>0</v>
      </c>
      <c r="BJ273" s="16" t="s">
        <v>84</v>
      </c>
      <c r="BK273" s="235">
        <f>ROUND(I273*H273,2)</f>
        <v>0</v>
      </c>
      <c r="BL273" s="16" t="s">
        <v>213</v>
      </c>
      <c r="BM273" s="234" t="s">
        <v>482</v>
      </c>
    </row>
    <row r="274" s="1" customFormat="1" ht="24" customHeight="1">
      <c r="B274" s="37"/>
      <c r="C274" s="223" t="s">
        <v>483</v>
      </c>
      <c r="D274" s="223" t="s">
        <v>127</v>
      </c>
      <c r="E274" s="224" t="s">
        <v>484</v>
      </c>
      <c r="F274" s="225" t="s">
        <v>485</v>
      </c>
      <c r="G274" s="226" t="s">
        <v>201</v>
      </c>
      <c r="H274" s="227">
        <v>160</v>
      </c>
      <c r="I274" s="228"/>
      <c r="J274" s="229">
        <f>ROUND(I274*H274,2)</f>
        <v>0</v>
      </c>
      <c r="K274" s="225" t="s">
        <v>140</v>
      </c>
      <c r="L274" s="42"/>
      <c r="M274" s="230" t="s">
        <v>1</v>
      </c>
      <c r="N274" s="231" t="s">
        <v>41</v>
      </c>
      <c r="O274" s="85"/>
      <c r="P274" s="232">
        <f>O274*H274</f>
        <v>0</v>
      </c>
      <c r="Q274" s="232">
        <v>0.00027999999999999998</v>
      </c>
      <c r="R274" s="232">
        <f>Q274*H274</f>
        <v>0.044799999999999993</v>
      </c>
      <c r="S274" s="232">
        <v>0</v>
      </c>
      <c r="T274" s="233">
        <f>S274*H274</f>
        <v>0</v>
      </c>
      <c r="AR274" s="234" t="s">
        <v>213</v>
      </c>
      <c r="AT274" s="234" t="s">
        <v>127</v>
      </c>
      <c r="AU274" s="234" t="s">
        <v>86</v>
      </c>
      <c r="AY274" s="16" t="s">
        <v>125</v>
      </c>
      <c r="BE274" s="235">
        <f>IF(N274="základní",J274,0)</f>
        <v>0</v>
      </c>
      <c r="BF274" s="235">
        <f>IF(N274="snížená",J274,0)</f>
        <v>0</v>
      </c>
      <c r="BG274" s="235">
        <f>IF(N274="zákl. přenesená",J274,0)</f>
        <v>0</v>
      </c>
      <c r="BH274" s="235">
        <f>IF(N274="sníž. přenesená",J274,0)</f>
        <v>0</v>
      </c>
      <c r="BI274" s="235">
        <f>IF(N274="nulová",J274,0)</f>
        <v>0</v>
      </c>
      <c r="BJ274" s="16" t="s">
        <v>84</v>
      </c>
      <c r="BK274" s="235">
        <f>ROUND(I274*H274,2)</f>
        <v>0</v>
      </c>
      <c r="BL274" s="16" t="s">
        <v>213</v>
      </c>
      <c r="BM274" s="234" t="s">
        <v>486</v>
      </c>
    </row>
    <row r="275" s="14" customFormat="1">
      <c r="B275" s="270"/>
      <c r="C275" s="271"/>
      <c r="D275" s="238" t="s">
        <v>133</v>
      </c>
      <c r="E275" s="272" t="s">
        <v>1</v>
      </c>
      <c r="F275" s="273" t="s">
        <v>487</v>
      </c>
      <c r="G275" s="271"/>
      <c r="H275" s="272" t="s">
        <v>1</v>
      </c>
      <c r="I275" s="274"/>
      <c r="J275" s="271"/>
      <c r="K275" s="271"/>
      <c r="L275" s="275"/>
      <c r="M275" s="276"/>
      <c r="N275" s="277"/>
      <c r="O275" s="277"/>
      <c r="P275" s="277"/>
      <c r="Q275" s="277"/>
      <c r="R275" s="277"/>
      <c r="S275" s="277"/>
      <c r="T275" s="278"/>
      <c r="AT275" s="279" t="s">
        <v>133</v>
      </c>
      <c r="AU275" s="279" t="s">
        <v>86</v>
      </c>
      <c r="AV275" s="14" t="s">
        <v>84</v>
      </c>
      <c r="AW275" s="14" t="s">
        <v>31</v>
      </c>
      <c r="AX275" s="14" t="s">
        <v>76</v>
      </c>
      <c r="AY275" s="279" t="s">
        <v>125</v>
      </c>
    </row>
    <row r="276" s="12" customFormat="1">
      <c r="B276" s="236"/>
      <c r="C276" s="237"/>
      <c r="D276" s="238" t="s">
        <v>133</v>
      </c>
      <c r="E276" s="239" t="s">
        <v>1</v>
      </c>
      <c r="F276" s="240" t="s">
        <v>488</v>
      </c>
      <c r="G276" s="237"/>
      <c r="H276" s="241">
        <v>160</v>
      </c>
      <c r="I276" s="242"/>
      <c r="J276" s="237"/>
      <c r="K276" s="237"/>
      <c r="L276" s="243"/>
      <c r="M276" s="244"/>
      <c r="N276" s="245"/>
      <c r="O276" s="245"/>
      <c r="P276" s="245"/>
      <c r="Q276" s="245"/>
      <c r="R276" s="245"/>
      <c r="S276" s="245"/>
      <c r="T276" s="246"/>
      <c r="AT276" s="247" t="s">
        <v>133</v>
      </c>
      <c r="AU276" s="247" t="s">
        <v>86</v>
      </c>
      <c r="AV276" s="12" t="s">
        <v>86</v>
      </c>
      <c r="AW276" s="12" t="s">
        <v>31</v>
      </c>
      <c r="AX276" s="12" t="s">
        <v>84</v>
      </c>
      <c r="AY276" s="247" t="s">
        <v>125</v>
      </c>
    </row>
    <row r="277" s="1" customFormat="1" ht="24" customHeight="1">
      <c r="B277" s="37"/>
      <c r="C277" s="223" t="s">
        <v>489</v>
      </c>
      <c r="D277" s="223" t="s">
        <v>127</v>
      </c>
      <c r="E277" s="224" t="s">
        <v>484</v>
      </c>
      <c r="F277" s="225" t="s">
        <v>485</v>
      </c>
      <c r="G277" s="226" t="s">
        <v>201</v>
      </c>
      <c r="H277" s="227">
        <v>163</v>
      </c>
      <c r="I277" s="228"/>
      <c r="J277" s="229">
        <f>ROUND(I277*H277,2)</f>
        <v>0</v>
      </c>
      <c r="K277" s="225" t="s">
        <v>140</v>
      </c>
      <c r="L277" s="42"/>
      <c r="M277" s="230" t="s">
        <v>1</v>
      </c>
      <c r="N277" s="231" t="s">
        <v>41</v>
      </c>
      <c r="O277" s="85"/>
      <c r="P277" s="232">
        <f>O277*H277</f>
        <v>0</v>
      </c>
      <c r="Q277" s="232">
        <v>0.00027999999999999998</v>
      </c>
      <c r="R277" s="232">
        <f>Q277*H277</f>
        <v>0.045639999999999993</v>
      </c>
      <c r="S277" s="232">
        <v>0</v>
      </c>
      <c r="T277" s="233">
        <f>S277*H277</f>
        <v>0</v>
      </c>
      <c r="AR277" s="234" t="s">
        <v>213</v>
      </c>
      <c r="AT277" s="234" t="s">
        <v>127</v>
      </c>
      <c r="AU277" s="234" t="s">
        <v>86</v>
      </c>
      <c r="AY277" s="16" t="s">
        <v>125</v>
      </c>
      <c r="BE277" s="235">
        <f>IF(N277="základní",J277,0)</f>
        <v>0</v>
      </c>
      <c r="BF277" s="235">
        <f>IF(N277="snížená",J277,0)</f>
        <v>0</v>
      </c>
      <c r="BG277" s="235">
        <f>IF(N277="zákl. přenesená",J277,0)</f>
        <v>0</v>
      </c>
      <c r="BH277" s="235">
        <f>IF(N277="sníž. přenesená",J277,0)</f>
        <v>0</v>
      </c>
      <c r="BI277" s="235">
        <f>IF(N277="nulová",J277,0)</f>
        <v>0</v>
      </c>
      <c r="BJ277" s="16" t="s">
        <v>84</v>
      </c>
      <c r="BK277" s="235">
        <f>ROUND(I277*H277,2)</f>
        <v>0</v>
      </c>
      <c r="BL277" s="16" t="s">
        <v>213</v>
      </c>
      <c r="BM277" s="234" t="s">
        <v>490</v>
      </c>
    </row>
    <row r="278" s="14" customFormat="1">
      <c r="B278" s="270"/>
      <c r="C278" s="271"/>
      <c r="D278" s="238" t="s">
        <v>133</v>
      </c>
      <c r="E278" s="272" t="s">
        <v>1</v>
      </c>
      <c r="F278" s="273" t="s">
        <v>487</v>
      </c>
      <c r="G278" s="271"/>
      <c r="H278" s="272" t="s">
        <v>1</v>
      </c>
      <c r="I278" s="274"/>
      <c r="J278" s="271"/>
      <c r="K278" s="271"/>
      <c r="L278" s="275"/>
      <c r="M278" s="276"/>
      <c r="N278" s="277"/>
      <c r="O278" s="277"/>
      <c r="P278" s="277"/>
      <c r="Q278" s="277"/>
      <c r="R278" s="277"/>
      <c r="S278" s="277"/>
      <c r="T278" s="278"/>
      <c r="AT278" s="279" t="s">
        <v>133</v>
      </c>
      <c r="AU278" s="279" t="s">
        <v>86</v>
      </c>
      <c r="AV278" s="14" t="s">
        <v>84</v>
      </c>
      <c r="AW278" s="14" t="s">
        <v>31</v>
      </c>
      <c r="AX278" s="14" t="s">
        <v>76</v>
      </c>
      <c r="AY278" s="279" t="s">
        <v>125</v>
      </c>
    </row>
    <row r="279" s="12" customFormat="1">
      <c r="B279" s="236"/>
      <c r="C279" s="237"/>
      <c r="D279" s="238" t="s">
        <v>133</v>
      </c>
      <c r="E279" s="239" t="s">
        <v>1</v>
      </c>
      <c r="F279" s="240" t="s">
        <v>491</v>
      </c>
      <c r="G279" s="237"/>
      <c r="H279" s="241">
        <v>163</v>
      </c>
      <c r="I279" s="242"/>
      <c r="J279" s="237"/>
      <c r="K279" s="237"/>
      <c r="L279" s="243"/>
      <c r="M279" s="244"/>
      <c r="N279" s="245"/>
      <c r="O279" s="245"/>
      <c r="P279" s="245"/>
      <c r="Q279" s="245"/>
      <c r="R279" s="245"/>
      <c r="S279" s="245"/>
      <c r="T279" s="246"/>
      <c r="AT279" s="247" t="s">
        <v>133</v>
      </c>
      <c r="AU279" s="247" t="s">
        <v>86</v>
      </c>
      <c r="AV279" s="12" t="s">
        <v>86</v>
      </c>
      <c r="AW279" s="12" t="s">
        <v>31</v>
      </c>
      <c r="AX279" s="12" t="s">
        <v>84</v>
      </c>
      <c r="AY279" s="247" t="s">
        <v>125</v>
      </c>
    </row>
    <row r="280" s="1" customFormat="1" ht="24" customHeight="1">
      <c r="B280" s="37"/>
      <c r="C280" s="223" t="s">
        <v>492</v>
      </c>
      <c r="D280" s="223" t="s">
        <v>127</v>
      </c>
      <c r="E280" s="224" t="s">
        <v>493</v>
      </c>
      <c r="F280" s="225" t="s">
        <v>494</v>
      </c>
      <c r="G280" s="226" t="s">
        <v>201</v>
      </c>
      <c r="H280" s="227">
        <v>55</v>
      </c>
      <c r="I280" s="228"/>
      <c r="J280" s="229">
        <f>ROUND(I280*H280,2)</f>
        <v>0</v>
      </c>
      <c r="K280" s="225" t="s">
        <v>140</v>
      </c>
      <c r="L280" s="42"/>
      <c r="M280" s="230" t="s">
        <v>1</v>
      </c>
      <c r="N280" s="231" t="s">
        <v>41</v>
      </c>
      <c r="O280" s="85"/>
      <c r="P280" s="232">
        <f>O280*H280</f>
        <v>0</v>
      </c>
      <c r="Q280" s="232">
        <v>0.00038999999999999999</v>
      </c>
      <c r="R280" s="232">
        <f>Q280*H280</f>
        <v>0.02145</v>
      </c>
      <c r="S280" s="232">
        <v>0</v>
      </c>
      <c r="T280" s="233">
        <f>S280*H280</f>
        <v>0</v>
      </c>
      <c r="AR280" s="234" t="s">
        <v>213</v>
      </c>
      <c r="AT280" s="234" t="s">
        <v>127</v>
      </c>
      <c r="AU280" s="234" t="s">
        <v>86</v>
      </c>
      <c r="AY280" s="16" t="s">
        <v>125</v>
      </c>
      <c r="BE280" s="235">
        <f>IF(N280="základní",J280,0)</f>
        <v>0</v>
      </c>
      <c r="BF280" s="235">
        <f>IF(N280="snížená",J280,0)</f>
        <v>0</v>
      </c>
      <c r="BG280" s="235">
        <f>IF(N280="zákl. přenesená",J280,0)</f>
        <v>0</v>
      </c>
      <c r="BH280" s="235">
        <f>IF(N280="sníž. přenesená",J280,0)</f>
        <v>0</v>
      </c>
      <c r="BI280" s="235">
        <f>IF(N280="nulová",J280,0)</f>
        <v>0</v>
      </c>
      <c r="BJ280" s="16" t="s">
        <v>84</v>
      </c>
      <c r="BK280" s="235">
        <f>ROUND(I280*H280,2)</f>
        <v>0</v>
      </c>
      <c r="BL280" s="16" t="s">
        <v>213</v>
      </c>
      <c r="BM280" s="234" t="s">
        <v>495</v>
      </c>
    </row>
    <row r="281" s="14" customFormat="1">
      <c r="B281" s="270"/>
      <c r="C281" s="271"/>
      <c r="D281" s="238" t="s">
        <v>133</v>
      </c>
      <c r="E281" s="272" t="s">
        <v>1</v>
      </c>
      <c r="F281" s="273" t="s">
        <v>487</v>
      </c>
      <c r="G281" s="271"/>
      <c r="H281" s="272" t="s">
        <v>1</v>
      </c>
      <c r="I281" s="274"/>
      <c r="J281" s="271"/>
      <c r="K281" s="271"/>
      <c r="L281" s="275"/>
      <c r="M281" s="276"/>
      <c r="N281" s="277"/>
      <c r="O281" s="277"/>
      <c r="P281" s="277"/>
      <c r="Q281" s="277"/>
      <c r="R281" s="277"/>
      <c r="S281" s="277"/>
      <c r="T281" s="278"/>
      <c r="AT281" s="279" t="s">
        <v>133</v>
      </c>
      <c r="AU281" s="279" t="s">
        <v>86</v>
      </c>
      <c r="AV281" s="14" t="s">
        <v>84</v>
      </c>
      <c r="AW281" s="14" t="s">
        <v>31</v>
      </c>
      <c r="AX281" s="14" t="s">
        <v>76</v>
      </c>
      <c r="AY281" s="279" t="s">
        <v>125</v>
      </c>
    </row>
    <row r="282" s="12" customFormat="1">
      <c r="B282" s="236"/>
      <c r="C282" s="237"/>
      <c r="D282" s="238" t="s">
        <v>133</v>
      </c>
      <c r="E282" s="239" t="s">
        <v>1</v>
      </c>
      <c r="F282" s="240" t="s">
        <v>496</v>
      </c>
      <c r="G282" s="237"/>
      <c r="H282" s="241">
        <v>55</v>
      </c>
      <c r="I282" s="242"/>
      <c r="J282" s="237"/>
      <c r="K282" s="237"/>
      <c r="L282" s="243"/>
      <c r="M282" s="244"/>
      <c r="N282" s="245"/>
      <c r="O282" s="245"/>
      <c r="P282" s="245"/>
      <c r="Q282" s="245"/>
      <c r="R282" s="245"/>
      <c r="S282" s="245"/>
      <c r="T282" s="246"/>
      <c r="AT282" s="247" t="s">
        <v>133</v>
      </c>
      <c r="AU282" s="247" t="s">
        <v>86</v>
      </c>
      <c r="AV282" s="12" t="s">
        <v>86</v>
      </c>
      <c r="AW282" s="12" t="s">
        <v>31</v>
      </c>
      <c r="AX282" s="12" t="s">
        <v>84</v>
      </c>
      <c r="AY282" s="247" t="s">
        <v>125</v>
      </c>
    </row>
    <row r="283" s="1" customFormat="1" ht="24" customHeight="1">
      <c r="B283" s="37"/>
      <c r="C283" s="223" t="s">
        <v>497</v>
      </c>
      <c r="D283" s="223" t="s">
        <v>127</v>
      </c>
      <c r="E283" s="224" t="s">
        <v>493</v>
      </c>
      <c r="F283" s="225" t="s">
        <v>494</v>
      </c>
      <c r="G283" s="226" t="s">
        <v>201</v>
      </c>
      <c r="H283" s="227">
        <v>109</v>
      </c>
      <c r="I283" s="228"/>
      <c r="J283" s="229">
        <f>ROUND(I283*H283,2)</f>
        <v>0</v>
      </c>
      <c r="K283" s="225" t="s">
        <v>140</v>
      </c>
      <c r="L283" s="42"/>
      <c r="M283" s="230" t="s">
        <v>1</v>
      </c>
      <c r="N283" s="231" t="s">
        <v>41</v>
      </c>
      <c r="O283" s="85"/>
      <c r="P283" s="232">
        <f>O283*H283</f>
        <v>0</v>
      </c>
      <c r="Q283" s="232">
        <v>0.00038999999999999999</v>
      </c>
      <c r="R283" s="232">
        <f>Q283*H283</f>
        <v>0.042509999999999999</v>
      </c>
      <c r="S283" s="232">
        <v>0</v>
      </c>
      <c r="T283" s="233">
        <f>S283*H283</f>
        <v>0</v>
      </c>
      <c r="AR283" s="234" t="s">
        <v>213</v>
      </c>
      <c r="AT283" s="234" t="s">
        <v>127</v>
      </c>
      <c r="AU283" s="234" t="s">
        <v>86</v>
      </c>
      <c r="AY283" s="16" t="s">
        <v>125</v>
      </c>
      <c r="BE283" s="235">
        <f>IF(N283="základní",J283,0)</f>
        <v>0</v>
      </c>
      <c r="BF283" s="235">
        <f>IF(N283="snížená",J283,0)</f>
        <v>0</v>
      </c>
      <c r="BG283" s="235">
        <f>IF(N283="zákl. přenesená",J283,0)</f>
        <v>0</v>
      </c>
      <c r="BH283" s="235">
        <f>IF(N283="sníž. přenesená",J283,0)</f>
        <v>0</v>
      </c>
      <c r="BI283" s="235">
        <f>IF(N283="nulová",J283,0)</f>
        <v>0</v>
      </c>
      <c r="BJ283" s="16" t="s">
        <v>84</v>
      </c>
      <c r="BK283" s="235">
        <f>ROUND(I283*H283,2)</f>
        <v>0</v>
      </c>
      <c r="BL283" s="16" t="s">
        <v>213</v>
      </c>
      <c r="BM283" s="234" t="s">
        <v>498</v>
      </c>
    </row>
    <row r="284" s="14" customFormat="1">
      <c r="B284" s="270"/>
      <c r="C284" s="271"/>
      <c r="D284" s="238" t="s">
        <v>133</v>
      </c>
      <c r="E284" s="272" t="s">
        <v>1</v>
      </c>
      <c r="F284" s="273" t="s">
        <v>487</v>
      </c>
      <c r="G284" s="271"/>
      <c r="H284" s="272" t="s">
        <v>1</v>
      </c>
      <c r="I284" s="274"/>
      <c r="J284" s="271"/>
      <c r="K284" s="271"/>
      <c r="L284" s="275"/>
      <c r="M284" s="276"/>
      <c r="N284" s="277"/>
      <c r="O284" s="277"/>
      <c r="P284" s="277"/>
      <c r="Q284" s="277"/>
      <c r="R284" s="277"/>
      <c r="S284" s="277"/>
      <c r="T284" s="278"/>
      <c r="AT284" s="279" t="s">
        <v>133</v>
      </c>
      <c r="AU284" s="279" t="s">
        <v>86</v>
      </c>
      <c r="AV284" s="14" t="s">
        <v>84</v>
      </c>
      <c r="AW284" s="14" t="s">
        <v>31</v>
      </c>
      <c r="AX284" s="14" t="s">
        <v>76</v>
      </c>
      <c r="AY284" s="279" t="s">
        <v>125</v>
      </c>
    </row>
    <row r="285" s="12" customFormat="1">
      <c r="B285" s="236"/>
      <c r="C285" s="237"/>
      <c r="D285" s="238" t="s">
        <v>133</v>
      </c>
      <c r="E285" s="239" t="s">
        <v>1</v>
      </c>
      <c r="F285" s="240" t="s">
        <v>499</v>
      </c>
      <c r="G285" s="237"/>
      <c r="H285" s="241">
        <v>109</v>
      </c>
      <c r="I285" s="242"/>
      <c r="J285" s="237"/>
      <c r="K285" s="237"/>
      <c r="L285" s="243"/>
      <c r="M285" s="244"/>
      <c r="N285" s="245"/>
      <c r="O285" s="245"/>
      <c r="P285" s="245"/>
      <c r="Q285" s="245"/>
      <c r="R285" s="245"/>
      <c r="S285" s="245"/>
      <c r="T285" s="246"/>
      <c r="AT285" s="247" t="s">
        <v>133</v>
      </c>
      <c r="AU285" s="247" t="s">
        <v>86</v>
      </c>
      <c r="AV285" s="12" t="s">
        <v>86</v>
      </c>
      <c r="AW285" s="12" t="s">
        <v>31</v>
      </c>
      <c r="AX285" s="12" t="s">
        <v>84</v>
      </c>
      <c r="AY285" s="247" t="s">
        <v>125</v>
      </c>
    </row>
    <row r="286" s="1" customFormat="1" ht="24" customHeight="1">
      <c r="B286" s="37"/>
      <c r="C286" s="223" t="s">
        <v>500</v>
      </c>
      <c r="D286" s="223" t="s">
        <v>127</v>
      </c>
      <c r="E286" s="224" t="s">
        <v>501</v>
      </c>
      <c r="F286" s="225" t="s">
        <v>502</v>
      </c>
      <c r="G286" s="226" t="s">
        <v>201</v>
      </c>
      <c r="H286" s="227">
        <v>12</v>
      </c>
      <c r="I286" s="228"/>
      <c r="J286" s="229">
        <f>ROUND(I286*H286,2)</f>
        <v>0</v>
      </c>
      <c r="K286" s="225" t="s">
        <v>140</v>
      </c>
      <c r="L286" s="42"/>
      <c r="M286" s="230" t="s">
        <v>1</v>
      </c>
      <c r="N286" s="231" t="s">
        <v>41</v>
      </c>
      <c r="O286" s="85"/>
      <c r="P286" s="232">
        <f>O286*H286</f>
        <v>0</v>
      </c>
      <c r="Q286" s="232">
        <v>0.00059000000000000003</v>
      </c>
      <c r="R286" s="232">
        <f>Q286*H286</f>
        <v>0.0070800000000000004</v>
      </c>
      <c r="S286" s="232">
        <v>0</v>
      </c>
      <c r="T286" s="233">
        <f>S286*H286</f>
        <v>0</v>
      </c>
      <c r="AR286" s="234" t="s">
        <v>213</v>
      </c>
      <c r="AT286" s="234" t="s">
        <v>127</v>
      </c>
      <c r="AU286" s="234" t="s">
        <v>86</v>
      </c>
      <c r="AY286" s="16" t="s">
        <v>125</v>
      </c>
      <c r="BE286" s="235">
        <f>IF(N286="základní",J286,0)</f>
        <v>0</v>
      </c>
      <c r="BF286" s="235">
        <f>IF(N286="snížená",J286,0)</f>
        <v>0</v>
      </c>
      <c r="BG286" s="235">
        <f>IF(N286="zákl. přenesená",J286,0)</f>
        <v>0</v>
      </c>
      <c r="BH286" s="235">
        <f>IF(N286="sníž. přenesená",J286,0)</f>
        <v>0</v>
      </c>
      <c r="BI286" s="235">
        <f>IF(N286="nulová",J286,0)</f>
        <v>0</v>
      </c>
      <c r="BJ286" s="16" t="s">
        <v>84</v>
      </c>
      <c r="BK286" s="235">
        <f>ROUND(I286*H286,2)</f>
        <v>0</v>
      </c>
      <c r="BL286" s="16" t="s">
        <v>213</v>
      </c>
      <c r="BM286" s="234" t="s">
        <v>503</v>
      </c>
    </row>
    <row r="287" s="14" customFormat="1">
      <c r="B287" s="270"/>
      <c r="C287" s="271"/>
      <c r="D287" s="238" t="s">
        <v>133</v>
      </c>
      <c r="E287" s="272" t="s">
        <v>1</v>
      </c>
      <c r="F287" s="273" t="s">
        <v>487</v>
      </c>
      <c r="G287" s="271"/>
      <c r="H287" s="272" t="s">
        <v>1</v>
      </c>
      <c r="I287" s="274"/>
      <c r="J287" s="271"/>
      <c r="K287" s="271"/>
      <c r="L287" s="275"/>
      <c r="M287" s="276"/>
      <c r="N287" s="277"/>
      <c r="O287" s="277"/>
      <c r="P287" s="277"/>
      <c r="Q287" s="277"/>
      <c r="R287" s="277"/>
      <c r="S287" s="277"/>
      <c r="T287" s="278"/>
      <c r="AT287" s="279" t="s">
        <v>133</v>
      </c>
      <c r="AU287" s="279" t="s">
        <v>86</v>
      </c>
      <c r="AV287" s="14" t="s">
        <v>84</v>
      </c>
      <c r="AW287" s="14" t="s">
        <v>31</v>
      </c>
      <c r="AX287" s="14" t="s">
        <v>76</v>
      </c>
      <c r="AY287" s="279" t="s">
        <v>125</v>
      </c>
    </row>
    <row r="288" s="12" customFormat="1">
      <c r="B288" s="236"/>
      <c r="C288" s="237"/>
      <c r="D288" s="238" t="s">
        <v>133</v>
      </c>
      <c r="E288" s="239" t="s">
        <v>1</v>
      </c>
      <c r="F288" s="240" t="s">
        <v>504</v>
      </c>
      <c r="G288" s="237"/>
      <c r="H288" s="241">
        <v>12</v>
      </c>
      <c r="I288" s="242"/>
      <c r="J288" s="237"/>
      <c r="K288" s="237"/>
      <c r="L288" s="243"/>
      <c r="M288" s="244"/>
      <c r="N288" s="245"/>
      <c r="O288" s="245"/>
      <c r="P288" s="245"/>
      <c r="Q288" s="245"/>
      <c r="R288" s="245"/>
      <c r="S288" s="245"/>
      <c r="T288" s="246"/>
      <c r="AT288" s="247" t="s">
        <v>133</v>
      </c>
      <c r="AU288" s="247" t="s">
        <v>86</v>
      </c>
      <c r="AV288" s="12" t="s">
        <v>86</v>
      </c>
      <c r="AW288" s="12" t="s">
        <v>31</v>
      </c>
      <c r="AX288" s="12" t="s">
        <v>84</v>
      </c>
      <c r="AY288" s="247" t="s">
        <v>125</v>
      </c>
    </row>
    <row r="289" s="1" customFormat="1" ht="24" customHeight="1">
      <c r="B289" s="37"/>
      <c r="C289" s="223" t="s">
        <v>505</v>
      </c>
      <c r="D289" s="223" t="s">
        <v>127</v>
      </c>
      <c r="E289" s="224" t="s">
        <v>501</v>
      </c>
      <c r="F289" s="225" t="s">
        <v>502</v>
      </c>
      <c r="G289" s="226" t="s">
        <v>201</v>
      </c>
      <c r="H289" s="227">
        <v>48</v>
      </c>
      <c r="I289" s="228"/>
      <c r="J289" s="229">
        <f>ROUND(I289*H289,2)</f>
        <v>0</v>
      </c>
      <c r="K289" s="225" t="s">
        <v>140</v>
      </c>
      <c r="L289" s="42"/>
      <c r="M289" s="230" t="s">
        <v>1</v>
      </c>
      <c r="N289" s="231" t="s">
        <v>41</v>
      </c>
      <c r="O289" s="85"/>
      <c r="P289" s="232">
        <f>O289*H289</f>
        <v>0</v>
      </c>
      <c r="Q289" s="232">
        <v>0.00059000000000000003</v>
      </c>
      <c r="R289" s="232">
        <f>Q289*H289</f>
        <v>0.028320000000000001</v>
      </c>
      <c r="S289" s="232">
        <v>0</v>
      </c>
      <c r="T289" s="233">
        <f>S289*H289</f>
        <v>0</v>
      </c>
      <c r="AR289" s="234" t="s">
        <v>213</v>
      </c>
      <c r="AT289" s="234" t="s">
        <v>127</v>
      </c>
      <c r="AU289" s="234" t="s">
        <v>86</v>
      </c>
      <c r="AY289" s="16" t="s">
        <v>125</v>
      </c>
      <c r="BE289" s="235">
        <f>IF(N289="základní",J289,0)</f>
        <v>0</v>
      </c>
      <c r="BF289" s="235">
        <f>IF(N289="snížená",J289,0)</f>
        <v>0</v>
      </c>
      <c r="BG289" s="235">
        <f>IF(N289="zákl. přenesená",J289,0)</f>
        <v>0</v>
      </c>
      <c r="BH289" s="235">
        <f>IF(N289="sníž. přenesená",J289,0)</f>
        <v>0</v>
      </c>
      <c r="BI289" s="235">
        <f>IF(N289="nulová",J289,0)</f>
        <v>0</v>
      </c>
      <c r="BJ289" s="16" t="s">
        <v>84</v>
      </c>
      <c r="BK289" s="235">
        <f>ROUND(I289*H289,2)</f>
        <v>0</v>
      </c>
      <c r="BL289" s="16" t="s">
        <v>213</v>
      </c>
      <c r="BM289" s="234" t="s">
        <v>506</v>
      </c>
    </row>
    <row r="290" s="14" customFormat="1">
      <c r="B290" s="270"/>
      <c r="C290" s="271"/>
      <c r="D290" s="238" t="s">
        <v>133</v>
      </c>
      <c r="E290" s="272" t="s">
        <v>1</v>
      </c>
      <c r="F290" s="273" t="s">
        <v>487</v>
      </c>
      <c r="G290" s="271"/>
      <c r="H290" s="272" t="s">
        <v>1</v>
      </c>
      <c r="I290" s="274"/>
      <c r="J290" s="271"/>
      <c r="K290" s="271"/>
      <c r="L290" s="275"/>
      <c r="M290" s="276"/>
      <c r="N290" s="277"/>
      <c r="O290" s="277"/>
      <c r="P290" s="277"/>
      <c r="Q290" s="277"/>
      <c r="R290" s="277"/>
      <c r="S290" s="277"/>
      <c r="T290" s="278"/>
      <c r="AT290" s="279" t="s">
        <v>133</v>
      </c>
      <c r="AU290" s="279" t="s">
        <v>86</v>
      </c>
      <c r="AV290" s="14" t="s">
        <v>84</v>
      </c>
      <c r="AW290" s="14" t="s">
        <v>31</v>
      </c>
      <c r="AX290" s="14" t="s">
        <v>76</v>
      </c>
      <c r="AY290" s="279" t="s">
        <v>125</v>
      </c>
    </row>
    <row r="291" s="12" customFormat="1">
      <c r="B291" s="236"/>
      <c r="C291" s="237"/>
      <c r="D291" s="238" t="s">
        <v>133</v>
      </c>
      <c r="E291" s="239" t="s">
        <v>1</v>
      </c>
      <c r="F291" s="240" t="s">
        <v>507</v>
      </c>
      <c r="G291" s="237"/>
      <c r="H291" s="241">
        <v>48</v>
      </c>
      <c r="I291" s="242"/>
      <c r="J291" s="237"/>
      <c r="K291" s="237"/>
      <c r="L291" s="243"/>
      <c r="M291" s="244"/>
      <c r="N291" s="245"/>
      <c r="O291" s="245"/>
      <c r="P291" s="245"/>
      <c r="Q291" s="245"/>
      <c r="R291" s="245"/>
      <c r="S291" s="245"/>
      <c r="T291" s="246"/>
      <c r="AT291" s="247" t="s">
        <v>133</v>
      </c>
      <c r="AU291" s="247" t="s">
        <v>86</v>
      </c>
      <c r="AV291" s="12" t="s">
        <v>86</v>
      </c>
      <c r="AW291" s="12" t="s">
        <v>31</v>
      </c>
      <c r="AX291" s="12" t="s">
        <v>84</v>
      </c>
      <c r="AY291" s="247" t="s">
        <v>125</v>
      </c>
    </row>
    <row r="292" s="1" customFormat="1" ht="24" customHeight="1">
      <c r="B292" s="37"/>
      <c r="C292" s="223" t="s">
        <v>508</v>
      </c>
      <c r="D292" s="223" t="s">
        <v>127</v>
      </c>
      <c r="E292" s="224" t="s">
        <v>509</v>
      </c>
      <c r="F292" s="225" t="s">
        <v>510</v>
      </c>
      <c r="G292" s="226" t="s">
        <v>201</v>
      </c>
      <c r="H292" s="227">
        <v>23</v>
      </c>
      <c r="I292" s="228"/>
      <c r="J292" s="229">
        <f>ROUND(I292*H292,2)</f>
        <v>0</v>
      </c>
      <c r="K292" s="225" t="s">
        <v>140</v>
      </c>
      <c r="L292" s="42"/>
      <c r="M292" s="230" t="s">
        <v>1</v>
      </c>
      <c r="N292" s="231" t="s">
        <v>41</v>
      </c>
      <c r="O292" s="85"/>
      <c r="P292" s="232">
        <f>O292*H292</f>
        <v>0</v>
      </c>
      <c r="Q292" s="232">
        <v>0.00087000000000000001</v>
      </c>
      <c r="R292" s="232">
        <f>Q292*H292</f>
        <v>0.02001</v>
      </c>
      <c r="S292" s="232">
        <v>0</v>
      </c>
      <c r="T292" s="233">
        <f>S292*H292</f>
        <v>0</v>
      </c>
      <c r="AR292" s="234" t="s">
        <v>213</v>
      </c>
      <c r="AT292" s="234" t="s">
        <v>127</v>
      </c>
      <c r="AU292" s="234" t="s">
        <v>86</v>
      </c>
      <c r="AY292" s="16" t="s">
        <v>125</v>
      </c>
      <c r="BE292" s="235">
        <f>IF(N292="základní",J292,0)</f>
        <v>0</v>
      </c>
      <c r="BF292" s="235">
        <f>IF(N292="snížená",J292,0)</f>
        <v>0</v>
      </c>
      <c r="BG292" s="235">
        <f>IF(N292="zákl. přenesená",J292,0)</f>
        <v>0</v>
      </c>
      <c r="BH292" s="235">
        <f>IF(N292="sníž. přenesená",J292,0)</f>
        <v>0</v>
      </c>
      <c r="BI292" s="235">
        <f>IF(N292="nulová",J292,0)</f>
        <v>0</v>
      </c>
      <c r="BJ292" s="16" t="s">
        <v>84</v>
      </c>
      <c r="BK292" s="235">
        <f>ROUND(I292*H292,2)</f>
        <v>0</v>
      </c>
      <c r="BL292" s="16" t="s">
        <v>213</v>
      </c>
      <c r="BM292" s="234" t="s">
        <v>511</v>
      </c>
    </row>
    <row r="293" s="14" customFormat="1">
      <c r="B293" s="270"/>
      <c r="C293" s="271"/>
      <c r="D293" s="238" t="s">
        <v>133</v>
      </c>
      <c r="E293" s="272" t="s">
        <v>1</v>
      </c>
      <c r="F293" s="273" t="s">
        <v>487</v>
      </c>
      <c r="G293" s="271"/>
      <c r="H293" s="272" t="s">
        <v>1</v>
      </c>
      <c r="I293" s="274"/>
      <c r="J293" s="271"/>
      <c r="K293" s="271"/>
      <c r="L293" s="275"/>
      <c r="M293" s="276"/>
      <c r="N293" s="277"/>
      <c r="O293" s="277"/>
      <c r="P293" s="277"/>
      <c r="Q293" s="277"/>
      <c r="R293" s="277"/>
      <c r="S293" s="277"/>
      <c r="T293" s="278"/>
      <c r="AT293" s="279" t="s">
        <v>133</v>
      </c>
      <c r="AU293" s="279" t="s">
        <v>86</v>
      </c>
      <c r="AV293" s="14" t="s">
        <v>84</v>
      </c>
      <c r="AW293" s="14" t="s">
        <v>31</v>
      </c>
      <c r="AX293" s="14" t="s">
        <v>76</v>
      </c>
      <c r="AY293" s="279" t="s">
        <v>125</v>
      </c>
    </row>
    <row r="294" s="12" customFormat="1">
      <c r="B294" s="236"/>
      <c r="C294" s="237"/>
      <c r="D294" s="238" t="s">
        <v>133</v>
      </c>
      <c r="E294" s="239" t="s">
        <v>1</v>
      </c>
      <c r="F294" s="240" t="s">
        <v>512</v>
      </c>
      <c r="G294" s="237"/>
      <c r="H294" s="241">
        <v>23</v>
      </c>
      <c r="I294" s="242"/>
      <c r="J294" s="237"/>
      <c r="K294" s="237"/>
      <c r="L294" s="243"/>
      <c r="M294" s="244"/>
      <c r="N294" s="245"/>
      <c r="O294" s="245"/>
      <c r="P294" s="245"/>
      <c r="Q294" s="245"/>
      <c r="R294" s="245"/>
      <c r="S294" s="245"/>
      <c r="T294" s="246"/>
      <c r="AT294" s="247" t="s">
        <v>133</v>
      </c>
      <c r="AU294" s="247" t="s">
        <v>86</v>
      </c>
      <c r="AV294" s="12" t="s">
        <v>86</v>
      </c>
      <c r="AW294" s="12" t="s">
        <v>31</v>
      </c>
      <c r="AX294" s="12" t="s">
        <v>84</v>
      </c>
      <c r="AY294" s="247" t="s">
        <v>125</v>
      </c>
    </row>
    <row r="295" s="1" customFormat="1" ht="24" customHeight="1">
      <c r="B295" s="37"/>
      <c r="C295" s="223" t="s">
        <v>513</v>
      </c>
      <c r="D295" s="223" t="s">
        <v>127</v>
      </c>
      <c r="E295" s="224" t="s">
        <v>514</v>
      </c>
      <c r="F295" s="225" t="s">
        <v>515</v>
      </c>
      <c r="G295" s="226" t="s">
        <v>201</v>
      </c>
      <c r="H295" s="227">
        <v>35</v>
      </c>
      <c r="I295" s="228"/>
      <c r="J295" s="229">
        <f>ROUND(I295*H295,2)</f>
        <v>0</v>
      </c>
      <c r="K295" s="225" t="s">
        <v>140</v>
      </c>
      <c r="L295" s="42"/>
      <c r="M295" s="230" t="s">
        <v>1</v>
      </c>
      <c r="N295" s="231" t="s">
        <v>41</v>
      </c>
      <c r="O295" s="85"/>
      <c r="P295" s="232">
        <f>O295*H295</f>
        <v>0</v>
      </c>
      <c r="Q295" s="232">
        <v>0.00133</v>
      </c>
      <c r="R295" s="232">
        <f>Q295*H295</f>
        <v>0.046550000000000001</v>
      </c>
      <c r="S295" s="232">
        <v>0</v>
      </c>
      <c r="T295" s="233">
        <f>S295*H295</f>
        <v>0</v>
      </c>
      <c r="AR295" s="234" t="s">
        <v>213</v>
      </c>
      <c r="AT295" s="234" t="s">
        <v>127</v>
      </c>
      <c r="AU295" s="234" t="s">
        <v>86</v>
      </c>
      <c r="AY295" s="16" t="s">
        <v>125</v>
      </c>
      <c r="BE295" s="235">
        <f>IF(N295="základní",J295,0)</f>
        <v>0</v>
      </c>
      <c r="BF295" s="235">
        <f>IF(N295="snížená",J295,0)</f>
        <v>0</v>
      </c>
      <c r="BG295" s="235">
        <f>IF(N295="zákl. přenesená",J295,0)</f>
        <v>0</v>
      </c>
      <c r="BH295" s="235">
        <f>IF(N295="sníž. přenesená",J295,0)</f>
        <v>0</v>
      </c>
      <c r="BI295" s="235">
        <f>IF(N295="nulová",J295,0)</f>
        <v>0</v>
      </c>
      <c r="BJ295" s="16" t="s">
        <v>84</v>
      </c>
      <c r="BK295" s="235">
        <f>ROUND(I295*H295,2)</f>
        <v>0</v>
      </c>
      <c r="BL295" s="16" t="s">
        <v>213</v>
      </c>
      <c r="BM295" s="234" t="s">
        <v>516</v>
      </c>
    </row>
    <row r="296" s="14" customFormat="1">
      <c r="B296" s="270"/>
      <c r="C296" s="271"/>
      <c r="D296" s="238" t="s">
        <v>133</v>
      </c>
      <c r="E296" s="272" t="s">
        <v>1</v>
      </c>
      <c r="F296" s="273" t="s">
        <v>487</v>
      </c>
      <c r="G296" s="271"/>
      <c r="H296" s="272" t="s">
        <v>1</v>
      </c>
      <c r="I296" s="274"/>
      <c r="J296" s="271"/>
      <c r="K296" s="271"/>
      <c r="L296" s="275"/>
      <c r="M296" s="276"/>
      <c r="N296" s="277"/>
      <c r="O296" s="277"/>
      <c r="P296" s="277"/>
      <c r="Q296" s="277"/>
      <c r="R296" s="277"/>
      <c r="S296" s="277"/>
      <c r="T296" s="278"/>
      <c r="AT296" s="279" t="s">
        <v>133</v>
      </c>
      <c r="AU296" s="279" t="s">
        <v>86</v>
      </c>
      <c r="AV296" s="14" t="s">
        <v>84</v>
      </c>
      <c r="AW296" s="14" t="s">
        <v>31</v>
      </c>
      <c r="AX296" s="14" t="s">
        <v>76</v>
      </c>
      <c r="AY296" s="279" t="s">
        <v>125</v>
      </c>
    </row>
    <row r="297" s="12" customFormat="1">
      <c r="B297" s="236"/>
      <c r="C297" s="237"/>
      <c r="D297" s="238" t="s">
        <v>133</v>
      </c>
      <c r="E297" s="239" t="s">
        <v>1</v>
      </c>
      <c r="F297" s="240" t="s">
        <v>517</v>
      </c>
      <c r="G297" s="237"/>
      <c r="H297" s="241">
        <v>35</v>
      </c>
      <c r="I297" s="242"/>
      <c r="J297" s="237"/>
      <c r="K297" s="237"/>
      <c r="L297" s="243"/>
      <c r="M297" s="244"/>
      <c r="N297" s="245"/>
      <c r="O297" s="245"/>
      <c r="P297" s="245"/>
      <c r="Q297" s="245"/>
      <c r="R297" s="245"/>
      <c r="S297" s="245"/>
      <c r="T297" s="246"/>
      <c r="AT297" s="247" t="s">
        <v>133</v>
      </c>
      <c r="AU297" s="247" t="s">
        <v>86</v>
      </c>
      <c r="AV297" s="12" t="s">
        <v>86</v>
      </c>
      <c r="AW297" s="12" t="s">
        <v>31</v>
      </c>
      <c r="AX297" s="12" t="s">
        <v>84</v>
      </c>
      <c r="AY297" s="247" t="s">
        <v>125</v>
      </c>
    </row>
    <row r="298" s="1" customFormat="1" ht="24" customHeight="1">
      <c r="B298" s="37"/>
      <c r="C298" s="223" t="s">
        <v>518</v>
      </c>
      <c r="D298" s="223" t="s">
        <v>127</v>
      </c>
      <c r="E298" s="224" t="s">
        <v>519</v>
      </c>
      <c r="F298" s="225" t="s">
        <v>520</v>
      </c>
      <c r="G298" s="226" t="s">
        <v>201</v>
      </c>
      <c r="H298" s="227">
        <v>101</v>
      </c>
      <c r="I298" s="228"/>
      <c r="J298" s="229">
        <f>ROUND(I298*H298,2)</f>
        <v>0</v>
      </c>
      <c r="K298" s="225" t="s">
        <v>140</v>
      </c>
      <c r="L298" s="42"/>
      <c r="M298" s="230" t="s">
        <v>1</v>
      </c>
      <c r="N298" s="231" t="s">
        <v>41</v>
      </c>
      <c r="O298" s="85"/>
      <c r="P298" s="232">
        <f>O298*H298</f>
        <v>0</v>
      </c>
      <c r="Q298" s="232">
        <v>0.0020500000000000002</v>
      </c>
      <c r="R298" s="232">
        <f>Q298*H298</f>
        <v>0.20705000000000001</v>
      </c>
      <c r="S298" s="232">
        <v>0</v>
      </c>
      <c r="T298" s="233">
        <f>S298*H298</f>
        <v>0</v>
      </c>
      <c r="AR298" s="234" t="s">
        <v>213</v>
      </c>
      <c r="AT298" s="234" t="s">
        <v>127</v>
      </c>
      <c r="AU298" s="234" t="s">
        <v>86</v>
      </c>
      <c r="AY298" s="16" t="s">
        <v>125</v>
      </c>
      <c r="BE298" s="235">
        <f>IF(N298="základní",J298,0)</f>
        <v>0</v>
      </c>
      <c r="BF298" s="235">
        <f>IF(N298="snížená",J298,0)</f>
        <v>0</v>
      </c>
      <c r="BG298" s="235">
        <f>IF(N298="zákl. přenesená",J298,0)</f>
        <v>0</v>
      </c>
      <c r="BH298" s="235">
        <f>IF(N298="sníž. přenesená",J298,0)</f>
        <v>0</v>
      </c>
      <c r="BI298" s="235">
        <f>IF(N298="nulová",J298,0)</f>
        <v>0</v>
      </c>
      <c r="BJ298" s="16" t="s">
        <v>84</v>
      </c>
      <c r="BK298" s="235">
        <f>ROUND(I298*H298,2)</f>
        <v>0</v>
      </c>
      <c r="BL298" s="16" t="s">
        <v>213</v>
      </c>
      <c r="BM298" s="234" t="s">
        <v>521</v>
      </c>
    </row>
    <row r="299" s="14" customFormat="1">
      <c r="B299" s="270"/>
      <c r="C299" s="271"/>
      <c r="D299" s="238" t="s">
        <v>133</v>
      </c>
      <c r="E299" s="272" t="s">
        <v>1</v>
      </c>
      <c r="F299" s="273" t="s">
        <v>487</v>
      </c>
      <c r="G299" s="271"/>
      <c r="H299" s="272" t="s">
        <v>1</v>
      </c>
      <c r="I299" s="274"/>
      <c r="J299" s="271"/>
      <c r="K299" s="271"/>
      <c r="L299" s="275"/>
      <c r="M299" s="276"/>
      <c r="N299" s="277"/>
      <c r="O299" s="277"/>
      <c r="P299" s="277"/>
      <c r="Q299" s="277"/>
      <c r="R299" s="277"/>
      <c r="S299" s="277"/>
      <c r="T299" s="278"/>
      <c r="AT299" s="279" t="s">
        <v>133</v>
      </c>
      <c r="AU299" s="279" t="s">
        <v>86</v>
      </c>
      <c r="AV299" s="14" t="s">
        <v>84</v>
      </c>
      <c r="AW299" s="14" t="s">
        <v>31</v>
      </c>
      <c r="AX299" s="14" t="s">
        <v>76</v>
      </c>
      <c r="AY299" s="279" t="s">
        <v>125</v>
      </c>
    </row>
    <row r="300" s="12" customFormat="1">
      <c r="B300" s="236"/>
      <c r="C300" s="237"/>
      <c r="D300" s="238" t="s">
        <v>133</v>
      </c>
      <c r="E300" s="239" t="s">
        <v>1</v>
      </c>
      <c r="F300" s="240" t="s">
        <v>522</v>
      </c>
      <c r="G300" s="237"/>
      <c r="H300" s="241">
        <v>101</v>
      </c>
      <c r="I300" s="242"/>
      <c r="J300" s="237"/>
      <c r="K300" s="237"/>
      <c r="L300" s="243"/>
      <c r="M300" s="244"/>
      <c r="N300" s="245"/>
      <c r="O300" s="245"/>
      <c r="P300" s="245"/>
      <c r="Q300" s="245"/>
      <c r="R300" s="245"/>
      <c r="S300" s="245"/>
      <c r="T300" s="246"/>
      <c r="AT300" s="247" t="s">
        <v>133</v>
      </c>
      <c r="AU300" s="247" t="s">
        <v>86</v>
      </c>
      <c r="AV300" s="12" t="s">
        <v>86</v>
      </c>
      <c r="AW300" s="12" t="s">
        <v>31</v>
      </c>
      <c r="AX300" s="12" t="s">
        <v>84</v>
      </c>
      <c r="AY300" s="247" t="s">
        <v>125</v>
      </c>
    </row>
    <row r="301" s="1" customFormat="1" ht="24" customHeight="1">
      <c r="B301" s="37"/>
      <c r="C301" s="223" t="s">
        <v>523</v>
      </c>
      <c r="D301" s="223" t="s">
        <v>127</v>
      </c>
      <c r="E301" s="224" t="s">
        <v>328</v>
      </c>
      <c r="F301" s="225" t="s">
        <v>329</v>
      </c>
      <c r="G301" s="226" t="s">
        <v>201</v>
      </c>
      <c r="H301" s="227">
        <v>450</v>
      </c>
      <c r="I301" s="228"/>
      <c r="J301" s="229">
        <f>ROUND(I301*H301,2)</f>
        <v>0</v>
      </c>
      <c r="K301" s="225" t="s">
        <v>1</v>
      </c>
      <c r="L301" s="42"/>
      <c r="M301" s="230" t="s">
        <v>1</v>
      </c>
      <c r="N301" s="231" t="s">
        <v>41</v>
      </c>
      <c r="O301" s="85"/>
      <c r="P301" s="232">
        <f>O301*H301</f>
        <v>0</v>
      </c>
      <c r="Q301" s="232">
        <v>0</v>
      </c>
      <c r="R301" s="232">
        <f>Q301*H301</f>
        <v>0</v>
      </c>
      <c r="S301" s="232">
        <v>0</v>
      </c>
      <c r="T301" s="233">
        <f>S301*H301</f>
        <v>0</v>
      </c>
      <c r="AR301" s="234" t="s">
        <v>213</v>
      </c>
      <c r="AT301" s="234" t="s">
        <v>127</v>
      </c>
      <c r="AU301" s="234" t="s">
        <v>86</v>
      </c>
      <c r="AY301" s="16" t="s">
        <v>125</v>
      </c>
      <c r="BE301" s="235">
        <f>IF(N301="základní",J301,0)</f>
        <v>0</v>
      </c>
      <c r="BF301" s="235">
        <f>IF(N301="snížená",J301,0)</f>
        <v>0</v>
      </c>
      <c r="BG301" s="235">
        <f>IF(N301="zákl. přenesená",J301,0)</f>
        <v>0</v>
      </c>
      <c r="BH301" s="235">
        <f>IF(N301="sníž. přenesená",J301,0)</f>
        <v>0</v>
      </c>
      <c r="BI301" s="235">
        <f>IF(N301="nulová",J301,0)</f>
        <v>0</v>
      </c>
      <c r="BJ301" s="16" t="s">
        <v>84</v>
      </c>
      <c r="BK301" s="235">
        <f>ROUND(I301*H301,2)</f>
        <v>0</v>
      </c>
      <c r="BL301" s="16" t="s">
        <v>213</v>
      </c>
      <c r="BM301" s="234" t="s">
        <v>524</v>
      </c>
    </row>
    <row r="302" s="12" customFormat="1">
      <c r="B302" s="236"/>
      <c r="C302" s="237"/>
      <c r="D302" s="238" t="s">
        <v>133</v>
      </c>
      <c r="E302" s="239" t="s">
        <v>1</v>
      </c>
      <c r="F302" s="240" t="s">
        <v>268</v>
      </c>
      <c r="G302" s="237"/>
      <c r="H302" s="241">
        <v>160</v>
      </c>
      <c r="I302" s="242"/>
      <c r="J302" s="237"/>
      <c r="K302" s="237"/>
      <c r="L302" s="243"/>
      <c r="M302" s="244"/>
      <c r="N302" s="245"/>
      <c r="O302" s="245"/>
      <c r="P302" s="245"/>
      <c r="Q302" s="245"/>
      <c r="R302" s="245"/>
      <c r="S302" s="245"/>
      <c r="T302" s="246"/>
      <c r="AT302" s="247" t="s">
        <v>133</v>
      </c>
      <c r="AU302" s="247" t="s">
        <v>86</v>
      </c>
      <c r="AV302" s="12" t="s">
        <v>86</v>
      </c>
      <c r="AW302" s="12" t="s">
        <v>31</v>
      </c>
      <c r="AX302" s="12" t="s">
        <v>76</v>
      </c>
      <c r="AY302" s="247" t="s">
        <v>125</v>
      </c>
    </row>
    <row r="303" s="12" customFormat="1">
      <c r="B303" s="236"/>
      <c r="C303" s="237"/>
      <c r="D303" s="238" t="s">
        <v>133</v>
      </c>
      <c r="E303" s="239" t="s">
        <v>1</v>
      </c>
      <c r="F303" s="240" t="s">
        <v>525</v>
      </c>
      <c r="G303" s="237"/>
      <c r="H303" s="241">
        <v>103</v>
      </c>
      <c r="I303" s="242"/>
      <c r="J303" s="237"/>
      <c r="K303" s="237"/>
      <c r="L303" s="243"/>
      <c r="M303" s="244"/>
      <c r="N303" s="245"/>
      <c r="O303" s="245"/>
      <c r="P303" s="245"/>
      <c r="Q303" s="245"/>
      <c r="R303" s="245"/>
      <c r="S303" s="245"/>
      <c r="T303" s="246"/>
      <c r="AT303" s="247" t="s">
        <v>133</v>
      </c>
      <c r="AU303" s="247" t="s">
        <v>86</v>
      </c>
      <c r="AV303" s="12" t="s">
        <v>86</v>
      </c>
      <c r="AW303" s="12" t="s">
        <v>31</v>
      </c>
      <c r="AX303" s="12" t="s">
        <v>76</v>
      </c>
      <c r="AY303" s="247" t="s">
        <v>125</v>
      </c>
    </row>
    <row r="304" s="12" customFormat="1">
      <c r="B304" s="236"/>
      <c r="C304" s="237"/>
      <c r="D304" s="238" t="s">
        <v>133</v>
      </c>
      <c r="E304" s="239" t="s">
        <v>1</v>
      </c>
      <c r="F304" s="240" t="s">
        <v>526</v>
      </c>
      <c r="G304" s="237"/>
      <c r="H304" s="241">
        <v>40</v>
      </c>
      <c r="I304" s="242"/>
      <c r="J304" s="237"/>
      <c r="K304" s="237"/>
      <c r="L304" s="243"/>
      <c r="M304" s="244"/>
      <c r="N304" s="245"/>
      <c r="O304" s="245"/>
      <c r="P304" s="245"/>
      <c r="Q304" s="245"/>
      <c r="R304" s="245"/>
      <c r="S304" s="245"/>
      <c r="T304" s="246"/>
      <c r="AT304" s="247" t="s">
        <v>133</v>
      </c>
      <c r="AU304" s="247" t="s">
        <v>86</v>
      </c>
      <c r="AV304" s="12" t="s">
        <v>86</v>
      </c>
      <c r="AW304" s="12" t="s">
        <v>31</v>
      </c>
      <c r="AX304" s="12" t="s">
        <v>76</v>
      </c>
      <c r="AY304" s="247" t="s">
        <v>125</v>
      </c>
    </row>
    <row r="305" s="12" customFormat="1">
      <c r="B305" s="236"/>
      <c r="C305" s="237"/>
      <c r="D305" s="238" t="s">
        <v>133</v>
      </c>
      <c r="E305" s="239" t="s">
        <v>1</v>
      </c>
      <c r="F305" s="240" t="s">
        <v>527</v>
      </c>
      <c r="G305" s="237"/>
      <c r="H305" s="241">
        <v>23</v>
      </c>
      <c r="I305" s="242"/>
      <c r="J305" s="237"/>
      <c r="K305" s="237"/>
      <c r="L305" s="243"/>
      <c r="M305" s="244"/>
      <c r="N305" s="245"/>
      <c r="O305" s="245"/>
      <c r="P305" s="245"/>
      <c r="Q305" s="245"/>
      <c r="R305" s="245"/>
      <c r="S305" s="245"/>
      <c r="T305" s="246"/>
      <c r="AT305" s="247" t="s">
        <v>133</v>
      </c>
      <c r="AU305" s="247" t="s">
        <v>86</v>
      </c>
      <c r="AV305" s="12" t="s">
        <v>86</v>
      </c>
      <c r="AW305" s="12" t="s">
        <v>31</v>
      </c>
      <c r="AX305" s="12" t="s">
        <v>76</v>
      </c>
      <c r="AY305" s="247" t="s">
        <v>125</v>
      </c>
    </row>
    <row r="306" s="12" customFormat="1">
      <c r="B306" s="236"/>
      <c r="C306" s="237"/>
      <c r="D306" s="238" t="s">
        <v>133</v>
      </c>
      <c r="E306" s="239" t="s">
        <v>1</v>
      </c>
      <c r="F306" s="240" t="s">
        <v>528</v>
      </c>
      <c r="G306" s="237"/>
      <c r="H306" s="241">
        <v>35</v>
      </c>
      <c r="I306" s="242"/>
      <c r="J306" s="237"/>
      <c r="K306" s="237"/>
      <c r="L306" s="243"/>
      <c r="M306" s="244"/>
      <c r="N306" s="245"/>
      <c r="O306" s="245"/>
      <c r="P306" s="245"/>
      <c r="Q306" s="245"/>
      <c r="R306" s="245"/>
      <c r="S306" s="245"/>
      <c r="T306" s="246"/>
      <c r="AT306" s="247" t="s">
        <v>133</v>
      </c>
      <c r="AU306" s="247" t="s">
        <v>86</v>
      </c>
      <c r="AV306" s="12" t="s">
        <v>86</v>
      </c>
      <c r="AW306" s="12" t="s">
        <v>31</v>
      </c>
      <c r="AX306" s="12" t="s">
        <v>76</v>
      </c>
      <c r="AY306" s="247" t="s">
        <v>125</v>
      </c>
    </row>
    <row r="307" s="12" customFormat="1">
      <c r="B307" s="236"/>
      <c r="C307" s="237"/>
      <c r="D307" s="238" t="s">
        <v>133</v>
      </c>
      <c r="E307" s="239" t="s">
        <v>1</v>
      </c>
      <c r="F307" s="240" t="s">
        <v>529</v>
      </c>
      <c r="G307" s="237"/>
      <c r="H307" s="241">
        <v>89</v>
      </c>
      <c r="I307" s="242"/>
      <c r="J307" s="237"/>
      <c r="K307" s="237"/>
      <c r="L307" s="243"/>
      <c r="M307" s="244"/>
      <c r="N307" s="245"/>
      <c r="O307" s="245"/>
      <c r="P307" s="245"/>
      <c r="Q307" s="245"/>
      <c r="R307" s="245"/>
      <c r="S307" s="245"/>
      <c r="T307" s="246"/>
      <c r="AT307" s="247" t="s">
        <v>133</v>
      </c>
      <c r="AU307" s="247" t="s">
        <v>86</v>
      </c>
      <c r="AV307" s="12" t="s">
        <v>86</v>
      </c>
      <c r="AW307" s="12" t="s">
        <v>31</v>
      </c>
      <c r="AX307" s="12" t="s">
        <v>76</v>
      </c>
      <c r="AY307" s="247" t="s">
        <v>125</v>
      </c>
    </row>
    <row r="308" s="13" customFormat="1">
      <c r="B308" s="248"/>
      <c r="C308" s="249"/>
      <c r="D308" s="238" t="s">
        <v>133</v>
      </c>
      <c r="E308" s="250" t="s">
        <v>1</v>
      </c>
      <c r="F308" s="251" t="s">
        <v>137</v>
      </c>
      <c r="G308" s="249"/>
      <c r="H308" s="252">
        <v>450</v>
      </c>
      <c r="I308" s="253"/>
      <c r="J308" s="249"/>
      <c r="K308" s="249"/>
      <c r="L308" s="254"/>
      <c r="M308" s="255"/>
      <c r="N308" s="256"/>
      <c r="O308" s="256"/>
      <c r="P308" s="256"/>
      <c r="Q308" s="256"/>
      <c r="R308" s="256"/>
      <c r="S308" s="256"/>
      <c r="T308" s="257"/>
      <c r="AT308" s="258" t="s">
        <v>133</v>
      </c>
      <c r="AU308" s="258" t="s">
        <v>86</v>
      </c>
      <c r="AV308" s="13" t="s">
        <v>131</v>
      </c>
      <c r="AW308" s="13" t="s">
        <v>31</v>
      </c>
      <c r="AX308" s="13" t="s">
        <v>84</v>
      </c>
      <c r="AY308" s="258" t="s">
        <v>125</v>
      </c>
    </row>
    <row r="309" s="1" customFormat="1" ht="36" customHeight="1">
      <c r="B309" s="37"/>
      <c r="C309" s="223" t="s">
        <v>530</v>
      </c>
      <c r="D309" s="223" t="s">
        <v>127</v>
      </c>
      <c r="E309" s="224" t="s">
        <v>422</v>
      </c>
      <c r="F309" s="225" t="s">
        <v>423</v>
      </c>
      <c r="G309" s="226" t="s">
        <v>201</v>
      </c>
      <c r="H309" s="227">
        <v>270</v>
      </c>
      <c r="I309" s="228"/>
      <c r="J309" s="229">
        <f>ROUND(I309*H309,2)</f>
        <v>0</v>
      </c>
      <c r="K309" s="225" t="s">
        <v>140</v>
      </c>
      <c r="L309" s="42"/>
      <c r="M309" s="230" t="s">
        <v>1</v>
      </c>
      <c r="N309" s="231" t="s">
        <v>41</v>
      </c>
      <c r="O309" s="85"/>
      <c r="P309" s="232">
        <f>O309*H309</f>
        <v>0</v>
      </c>
      <c r="Q309" s="232">
        <v>6.9999999999999994E-05</v>
      </c>
      <c r="R309" s="232">
        <f>Q309*H309</f>
        <v>0.018899999999999997</v>
      </c>
      <c r="S309" s="232">
        <v>0</v>
      </c>
      <c r="T309" s="233">
        <f>S309*H309</f>
        <v>0</v>
      </c>
      <c r="AR309" s="234" t="s">
        <v>213</v>
      </c>
      <c r="AT309" s="234" t="s">
        <v>127</v>
      </c>
      <c r="AU309" s="234" t="s">
        <v>86</v>
      </c>
      <c r="AY309" s="16" t="s">
        <v>125</v>
      </c>
      <c r="BE309" s="235">
        <f>IF(N309="základní",J309,0)</f>
        <v>0</v>
      </c>
      <c r="BF309" s="235">
        <f>IF(N309="snížená",J309,0)</f>
        <v>0</v>
      </c>
      <c r="BG309" s="235">
        <f>IF(N309="zákl. přenesená",J309,0)</f>
        <v>0</v>
      </c>
      <c r="BH309" s="235">
        <f>IF(N309="sníž. přenesená",J309,0)</f>
        <v>0</v>
      </c>
      <c r="BI309" s="235">
        <f>IF(N309="nulová",J309,0)</f>
        <v>0</v>
      </c>
      <c r="BJ309" s="16" t="s">
        <v>84</v>
      </c>
      <c r="BK309" s="235">
        <f>ROUND(I309*H309,2)</f>
        <v>0</v>
      </c>
      <c r="BL309" s="16" t="s">
        <v>213</v>
      </c>
      <c r="BM309" s="234" t="s">
        <v>531</v>
      </c>
    </row>
    <row r="310" s="12" customFormat="1">
      <c r="B310" s="236"/>
      <c r="C310" s="237"/>
      <c r="D310" s="238" t="s">
        <v>133</v>
      </c>
      <c r="E310" s="239" t="s">
        <v>1</v>
      </c>
      <c r="F310" s="240" t="s">
        <v>532</v>
      </c>
      <c r="G310" s="237"/>
      <c r="H310" s="241">
        <v>151</v>
      </c>
      <c r="I310" s="242"/>
      <c r="J310" s="237"/>
      <c r="K310" s="237"/>
      <c r="L310" s="243"/>
      <c r="M310" s="244"/>
      <c r="N310" s="245"/>
      <c r="O310" s="245"/>
      <c r="P310" s="245"/>
      <c r="Q310" s="245"/>
      <c r="R310" s="245"/>
      <c r="S310" s="245"/>
      <c r="T310" s="246"/>
      <c r="AT310" s="247" t="s">
        <v>133</v>
      </c>
      <c r="AU310" s="247" t="s">
        <v>86</v>
      </c>
      <c r="AV310" s="12" t="s">
        <v>86</v>
      </c>
      <c r="AW310" s="12" t="s">
        <v>31</v>
      </c>
      <c r="AX310" s="12" t="s">
        <v>76</v>
      </c>
      <c r="AY310" s="247" t="s">
        <v>125</v>
      </c>
    </row>
    <row r="311" s="12" customFormat="1">
      <c r="B311" s="236"/>
      <c r="C311" s="237"/>
      <c r="D311" s="238" t="s">
        <v>133</v>
      </c>
      <c r="E311" s="239" t="s">
        <v>1</v>
      </c>
      <c r="F311" s="240" t="s">
        <v>533</v>
      </c>
      <c r="G311" s="237"/>
      <c r="H311" s="241">
        <v>65</v>
      </c>
      <c r="I311" s="242"/>
      <c r="J311" s="237"/>
      <c r="K311" s="237"/>
      <c r="L311" s="243"/>
      <c r="M311" s="244"/>
      <c r="N311" s="245"/>
      <c r="O311" s="245"/>
      <c r="P311" s="245"/>
      <c r="Q311" s="245"/>
      <c r="R311" s="245"/>
      <c r="S311" s="245"/>
      <c r="T311" s="246"/>
      <c r="AT311" s="247" t="s">
        <v>133</v>
      </c>
      <c r="AU311" s="247" t="s">
        <v>86</v>
      </c>
      <c r="AV311" s="12" t="s">
        <v>86</v>
      </c>
      <c r="AW311" s="12" t="s">
        <v>31</v>
      </c>
      <c r="AX311" s="12" t="s">
        <v>76</v>
      </c>
      <c r="AY311" s="247" t="s">
        <v>125</v>
      </c>
    </row>
    <row r="312" s="12" customFormat="1">
      <c r="B312" s="236"/>
      <c r="C312" s="237"/>
      <c r="D312" s="238" t="s">
        <v>133</v>
      </c>
      <c r="E312" s="239" t="s">
        <v>1</v>
      </c>
      <c r="F312" s="240" t="s">
        <v>534</v>
      </c>
      <c r="G312" s="237"/>
      <c r="H312" s="241">
        <v>39</v>
      </c>
      <c r="I312" s="242"/>
      <c r="J312" s="237"/>
      <c r="K312" s="237"/>
      <c r="L312" s="243"/>
      <c r="M312" s="244"/>
      <c r="N312" s="245"/>
      <c r="O312" s="245"/>
      <c r="P312" s="245"/>
      <c r="Q312" s="245"/>
      <c r="R312" s="245"/>
      <c r="S312" s="245"/>
      <c r="T312" s="246"/>
      <c r="AT312" s="247" t="s">
        <v>133</v>
      </c>
      <c r="AU312" s="247" t="s">
        <v>86</v>
      </c>
      <c r="AV312" s="12" t="s">
        <v>86</v>
      </c>
      <c r="AW312" s="12" t="s">
        <v>31</v>
      </c>
      <c r="AX312" s="12" t="s">
        <v>76</v>
      </c>
      <c r="AY312" s="247" t="s">
        <v>125</v>
      </c>
    </row>
    <row r="313" s="12" customFormat="1">
      <c r="B313" s="236"/>
      <c r="C313" s="237"/>
      <c r="D313" s="238" t="s">
        <v>133</v>
      </c>
      <c r="E313" s="239" t="s">
        <v>1</v>
      </c>
      <c r="F313" s="240" t="s">
        <v>535</v>
      </c>
      <c r="G313" s="237"/>
      <c r="H313" s="241">
        <v>15</v>
      </c>
      <c r="I313" s="242"/>
      <c r="J313" s="237"/>
      <c r="K313" s="237"/>
      <c r="L313" s="243"/>
      <c r="M313" s="244"/>
      <c r="N313" s="245"/>
      <c r="O313" s="245"/>
      <c r="P313" s="245"/>
      <c r="Q313" s="245"/>
      <c r="R313" s="245"/>
      <c r="S313" s="245"/>
      <c r="T313" s="246"/>
      <c r="AT313" s="247" t="s">
        <v>133</v>
      </c>
      <c r="AU313" s="247" t="s">
        <v>86</v>
      </c>
      <c r="AV313" s="12" t="s">
        <v>86</v>
      </c>
      <c r="AW313" s="12" t="s">
        <v>31</v>
      </c>
      <c r="AX313" s="12" t="s">
        <v>76</v>
      </c>
      <c r="AY313" s="247" t="s">
        <v>125</v>
      </c>
    </row>
    <row r="314" s="13" customFormat="1">
      <c r="B314" s="248"/>
      <c r="C314" s="249"/>
      <c r="D314" s="238" t="s">
        <v>133</v>
      </c>
      <c r="E314" s="250" t="s">
        <v>1</v>
      </c>
      <c r="F314" s="251" t="s">
        <v>137</v>
      </c>
      <c r="G314" s="249"/>
      <c r="H314" s="252">
        <v>270</v>
      </c>
      <c r="I314" s="253"/>
      <c r="J314" s="249"/>
      <c r="K314" s="249"/>
      <c r="L314" s="254"/>
      <c r="M314" s="255"/>
      <c r="N314" s="256"/>
      <c r="O314" s="256"/>
      <c r="P314" s="256"/>
      <c r="Q314" s="256"/>
      <c r="R314" s="256"/>
      <c r="S314" s="256"/>
      <c r="T314" s="257"/>
      <c r="AT314" s="258" t="s">
        <v>133</v>
      </c>
      <c r="AU314" s="258" t="s">
        <v>86</v>
      </c>
      <c r="AV314" s="13" t="s">
        <v>131</v>
      </c>
      <c r="AW314" s="13" t="s">
        <v>31</v>
      </c>
      <c r="AX314" s="13" t="s">
        <v>84</v>
      </c>
      <c r="AY314" s="258" t="s">
        <v>125</v>
      </c>
    </row>
    <row r="315" s="1" customFormat="1" ht="36" customHeight="1">
      <c r="B315" s="37"/>
      <c r="C315" s="223" t="s">
        <v>536</v>
      </c>
      <c r="D315" s="223" t="s">
        <v>127</v>
      </c>
      <c r="E315" s="224" t="s">
        <v>537</v>
      </c>
      <c r="F315" s="225" t="s">
        <v>538</v>
      </c>
      <c r="G315" s="226" t="s">
        <v>201</v>
      </c>
      <c r="H315" s="227">
        <v>73</v>
      </c>
      <c r="I315" s="228"/>
      <c r="J315" s="229">
        <f>ROUND(I315*H315,2)</f>
        <v>0</v>
      </c>
      <c r="K315" s="225" t="s">
        <v>140</v>
      </c>
      <c r="L315" s="42"/>
      <c r="M315" s="230" t="s">
        <v>1</v>
      </c>
      <c r="N315" s="231" t="s">
        <v>41</v>
      </c>
      <c r="O315" s="85"/>
      <c r="P315" s="232">
        <f>O315*H315</f>
        <v>0</v>
      </c>
      <c r="Q315" s="232">
        <v>8.0000000000000007E-05</v>
      </c>
      <c r="R315" s="232">
        <f>Q315*H315</f>
        <v>0.0058400000000000006</v>
      </c>
      <c r="S315" s="232">
        <v>0</v>
      </c>
      <c r="T315" s="233">
        <f>S315*H315</f>
        <v>0</v>
      </c>
      <c r="AR315" s="234" t="s">
        <v>213</v>
      </c>
      <c r="AT315" s="234" t="s">
        <v>127</v>
      </c>
      <c r="AU315" s="234" t="s">
        <v>86</v>
      </c>
      <c r="AY315" s="16" t="s">
        <v>125</v>
      </c>
      <c r="BE315" s="235">
        <f>IF(N315="základní",J315,0)</f>
        <v>0</v>
      </c>
      <c r="BF315" s="235">
        <f>IF(N315="snížená",J315,0)</f>
        <v>0</v>
      </c>
      <c r="BG315" s="235">
        <f>IF(N315="zákl. přenesená",J315,0)</f>
        <v>0</v>
      </c>
      <c r="BH315" s="235">
        <f>IF(N315="sníž. přenesená",J315,0)</f>
        <v>0</v>
      </c>
      <c r="BI315" s="235">
        <f>IF(N315="nulová",J315,0)</f>
        <v>0</v>
      </c>
      <c r="BJ315" s="16" t="s">
        <v>84</v>
      </c>
      <c r="BK315" s="235">
        <f>ROUND(I315*H315,2)</f>
        <v>0</v>
      </c>
      <c r="BL315" s="16" t="s">
        <v>213</v>
      </c>
      <c r="BM315" s="234" t="s">
        <v>539</v>
      </c>
    </row>
    <row r="316" s="12" customFormat="1">
      <c r="B316" s="236"/>
      <c r="C316" s="237"/>
      <c r="D316" s="238" t="s">
        <v>133</v>
      </c>
      <c r="E316" s="239" t="s">
        <v>1</v>
      </c>
      <c r="F316" s="240" t="s">
        <v>540</v>
      </c>
      <c r="G316" s="237"/>
      <c r="H316" s="241">
        <v>25</v>
      </c>
      <c r="I316" s="242"/>
      <c r="J316" s="237"/>
      <c r="K316" s="237"/>
      <c r="L316" s="243"/>
      <c r="M316" s="244"/>
      <c r="N316" s="245"/>
      <c r="O316" s="245"/>
      <c r="P316" s="245"/>
      <c r="Q316" s="245"/>
      <c r="R316" s="245"/>
      <c r="S316" s="245"/>
      <c r="T316" s="246"/>
      <c r="AT316" s="247" t="s">
        <v>133</v>
      </c>
      <c r="AU316" s="247" t="s">
        <v>86</v>
      </c>
      <c r="AV316" s="12" t="s">
        <v>86</v>
      </c>
      <c r="AW316" s="12" t="s">
        <v>31</v>
      </c>
      <c r="AX316" s="12" t="s">
        <v>76</v>
      </c>
      <c r="AY316" s="247" t="s">
        <v>125</v>
      </c>
    </row>
    <row r="317" s="12" customFormat="1">
      <c r="B317" s="236"/>
      <c r="C317" s="237"/>
      <c r="D317" s="238" t="s">
        <v>133</v>
      </c>
      <c r="E317" s="239" t="s">
        <v>1</v>
      </c>
      <c r="F317" s="240" t="s">
        <v>541</v>
      </c>
      <c r="G317" s="237"/>
      <c r="H317" s="241">
        <v>48</v>
      </c>
      <c r="I317" s="242"/>
      <c r="J317" s="237"/>
      <c r="K317" s="237"/>
      <c r="L317" s="243"/>
      <c r="M317" s="244"/>
      <c r="N317" s="245"/>
      <c r="O317" s="245"/>
      <c r="P317" s="245"/>
      <c r="Q317" s="245"/>
      <c r="R317" s="245"/>
      <c r="S317" s="245"/>
      <c r="T317" s="246"/>
      <c r="AT317" s="247" t="s">
        <v>133</v>
      </c>
      <c r="AU317" s="247" t="s">
        <v>86</v>
      </c>
      <c r="AV317" s="12" t="s">
        <v>86</v>
      </c>
      <c r="AW317" s="12" t="s">
        <v>31</v>
      </c>
      <c r="AX317" s="12" t="s">
        <v>76</v>
      </c>
      <c r="AY317" s="247" t="s">
        <v>125</v>
      </c>
    </row>
    <row r="318" s="13" customFormat="1">
      <c r="B318" s="248"/>
      <c r="C318" s="249"/>
      <c r="D318" s="238" t="s">
        <v>133</v>
      </c>
      <c r="E318" s="250" t="s">
        <v>1</v>
      </c>
      <c r="F318" s="251" t="s">
        <v>137</v>
      </c>
      <c r="G318" s="249"/>
      <c r="H318" s="252">
        <v>73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AT318" s="258" t="s">
        <v>133</v>
      </c>
      <c r="AU318" s="258" t="s">
        <v>86</v>
      </c>
      <c r="AV318" s="13" t="s">
        <v>131</v>
      </c>
      <c r="AW318" s="13" t="s">
        <v>31</v>
      </c>
      <c r="AX318" s="13" t="s">
        <v>84</v>
      </c>
      <c r="AY318" s="258" t="s">
        <v>125</v>
      </c>
    </row>
    <row r="319" s="1" customFormat="1" ht="24" customHeight="1">
      <c r="B319" s="37"/>
      <c r="C319" s="223" t="s">
        <v>542</v>
      </c>
      <c r="D319" s="223" t="s">
        <v>127</v>
      </c>
      <c r="E319" s="224" t="s">
        <v>543</v>
      </c>
      <c r="F319" s="225" t="s">
        <v>544</v>
      </c>
      <c r="G319" s="226" t="s">
        <v>201</v>
      </c>
      <c r="H319" s="227">
        <v>172</v>
      </c>
      <c r="I319" s="228"/>
      <c r="J319" s="229">
        <f>ROUND(I319*H319,2)</f>
        <v>0</v>
      </c>
      <c r="K319" s="225" t="s">
        <v>140</v>
      </c>
      <c r="L319" s="42"/>
      <c r="M319" s="230" t="s">
        <v>1</v>
      </c>
      <c r="N319" s="231" t="s">
        <v>41</v>
      </c>
      <c r="O319" s="85"/>
      <c r="P319" s="232">
        <f>O319*H319</f>
        <v>0</v>
      </c>
      <c r="Q319" s="232">
        <v>6.0000000000000002E-05</v>
      </c>
      <c r="R319" s="232">
        <f>Q319*H319</f>
        <v>0.010320000000000001</v>
      </c>
      <c r="S319" s="232">
        <v>0</v>
      </c>
      <c r="T319" s="233">
        <f>S319*H319</f>
        <v>0</v>
      </c>
      <c r="AR319" s="234" t="s">
        <v>213</v>
      </c>
      <c r="AT319" s="234" t="s">
        <v>127</v>
      </c>
      <c r="AU319" s="234" t="s">
        <v>86</v>
      </c>
      <c r="AY319" s="16" t="s">
        <v>125</v>
      </c>
      <c r="BE319" s="235">
        <f>IF(N319="základní",J319,0)</f>
        <v>0</v>
      </c>
      <c r="BF319" s="235">
        <f>IF(N319="snížená",J319,0)</f>
        <v>0</v>
      </c>
      <c r="BG319" s="235">
        <f>IF(N319="zákl. přenesená",J319,0)</f>
        <v>0</v>
      </c>
      <c r="BH319" s="235">
        <f>IF(N319="sníž. přenesená",J319,0)</f>
        <v>0</v>
      </c>
      <c r="BI319" s="235">
        <f>IF(N319="nulová",J319,0)</f>
        <v>0</v>
      </c>
      <c r="BJ319" s="16" t="s">
        <v>84</v>
      </c>
      <c r="BK319" s="235">
        <f>ROUND(I319*H319,2)</f>
        <v>0</v>
      </c>
      <c r="BL319" s="16" t="s">
        <v>213</v>
      </c>
      <c r="BM319" s="234" t="s">
        <v>545</v>
      </c>
    </row>
    <row r="320" s="1" customFormat="1" ht="24" customHeight="1">
      <c r="B320" s="37"/>
      <c r="C320" s="259" t="s">
        <v>546</v>
      </c>
      <c r="D320" s="259" t="s">
        <v>184</v>
      </c>
      <c r="E320" s="260" t="s">
        <v>547</v>
      </c>
      <c r="F320" s="261" t="s">
        <v>548</v>
      </c>
      <c r="G320" s="262" t="s">
        <v>201</v>
      </c>
      <c r="H320" s="263">
        <v>172</v>
      </c>
      <c r="I320" s="264"/>
      <c r="J320" s="265">
        <f>ROUND(I320*H320,2)</f>
        <v>0</v>
      </c>
      <c r="K320" s="261" t="s">
        <v>140</v>
      </c>
      <c r="L320" s="266"/>
      <c r="M320" s="267" t="s">
        <v>1</v>
      </c>
      <c r="N320" s="268" t="s">
        <v>41</v>
      </c>
      <c r="O320" s="85"/>
      <c r="P320" s="232">
        <f>O320*H320</f>
        <v>0</v>
      </c>
      <c r="Q320" s="232">
        <v>0.00027</v>
      </c>
      <c r="R320" s="232">
        <f>Q320*H320</f>
        <v>0.046440000000000002</v>
      </c>
      <c r="S320" s="232">
        <v>0</v>
      </c>
      <c r="T320" s="233">
        <f>S320*H320</f>
        <v>0</v>
      </c>
      <c r="AR320" s="234" t="s">
        <v>252</v>
      </c>
      <c r="AT320" s="234" t="s">
        <v>184</v>
      </c>
      <c r="AU320" s="234" t="s">
        <v>86</v>
      </c>
      <c r="AY320" s="16" t="s">
        <v>125</v>
      </c>
      <c r="BE320" s="235">
        <f>IF(N320="základní",J320,0)</f>
        <v>0</v>
      </c>
      <c r="BF320" s="235">
        <f>IF(N320="snížená",J320,0)</f>
        <v>0</v>
      </c>
      <c r="BG320" s="235">
        <f>IF(N320="zákl. přenesená",J320,0)</f>
        <v>0</v>
      </c>
      <c r="BH320" s="235">
        <f>IF(N320="sníž. přenesená",J320,0)</f>
        <v>0</v>
      </c>
      <c r="BI320" s="235">
        <f>IF(N320="nulová",J320,0)</f>
        <v>0</v>
      </c>
      <c r="BJ320" s="16" t="s">
        <v>84</v>
      </c>
      <c r="BK320" s="235">
        <f>ROUND(I320*H320,2)</f>
        <v>0</v>
      </c>
      <c r="BL320" s="16" t="s">
        <v>213</v>
      </c>
      <c r="BM320" s="234" t="s">
        <v>549</v>
      </c>
    </row>
    <row r="321" s="1" customFormat="1" ht="24" customHeight="1">
      <c r="B321" s="37"/>
      <c r="C321" s="223" t="s">
        <v>550</v>
      </c>
      <c r="D321" s="223" t="s">
        <v>127</v>
      </c>
      <c r="E321" s="224" t="s">
        <v>551</v>
      </c>
      <c r="F321" s="225" t="s">
        <v>552</v>
      </c>
      <c r="G321" s="226" t="s">
        <v>201</v>
      </c>
      <c r="H321" s="227">
        <v>185</v>
      </c>
      <c r="I321" s="228"/>
      <c r="J321" s="229">
        <f>ROUND(I321*H321,2)</f>
        <v>0</v>
      </c>
      <c r="K321" s="225" t="s">
        <v>140</v>
      </c>
      <c r="L321" s="42"/>
      <c r="M321" s="230" t="s">
        <v>1</v>
      </c>
      <c r="N321" s="231" t="s">
        <v>41</v>
      </c>
      <c r="O321" s="85"/>
      <c r="P321" s="232">
        <f>O321*H321</f>
        <v>0</v>
      </c>
      <c r="Q321" s="232">
        <v>0.00011</v>
      </c>
      <c r="R321" s="232">
        <f>Q321*H321</f>
        <v>0.02035</v>
      </c>
      <c r="S321" s="232">
        <v>0</v>
      </c>
      <c r="T321" s="233">
        <f>S321*H321</f>
        <v>0</v>
      </c>
      <c r="AR321" s="234" t="s">
        <v>213</v>
      </c>
      <c r="AT321" s="234" t="s">
        <v>127</v>
      </c>
      <c r="AU321" s="234" t="s">
        <v>86</v>
      </c>
      <c r="AY321" s="16" t="s">
        <v>125</v>
      </c>
      <c r="BE321" s="235">
        <f>IF(N321="základní",J321,0)</f>
        <v>0</v>
      </c>
      <c r="BF321" s="235">
        <f>IF(N321="snížená",J321,0)</f>
        <v>0</v>
      </c>
      <c r="BG321" s="235">
        <f>IF(N321="zákl. přenesená",J321,0)</f>
        <v>0</v>
      </c>
      <c r="BH321" s="235">
        <f>IF(N321="sníž. přenesená",J321,0)</f>
        <v>0</v>
      </c>
      <c r="BI321" s="235">
        <f>IF(N321="nulová",J321,0)</f>
        <v>0</v>
      </c>
      <c r="BJ321" s="16" t="s">
        <v>84</v>
      </c>
      <c r="BK321" s="235">
        <f>ROUND(I321*H321,2)</f>
        <v>0</v>
      </c>
      <c r="BL321" s="16" t="s">
        <v>213</v>
      </c>
      <c r="BM321" s="234" t="s">
        <v>553</v>
      </c>
    </row>
    <row r="322" s="12" customFormat="1">
      <c r="B322" s="236"/>
      <c r="C322" s="237"/>
      <c r="D322" s="238" t="s">
        <v>133</v>
      </c>
      <c r="E322" s="239" t="s">
        <v>1</v>
      </c>
      <c r="F322" s="240" t="s">
        <v>554</v>
      </c>
      <c r="G322" s="237"/>
      <c r="H322" s="241">
        <v>185</v>
      </c>
      <c r="I322" s="242"/>
      <c r="J322" s="237"/>
      <c r="K322" s="237"/>
      <c r="L322" s="243"/>
      <c r="M322" s="244"/>
      <c r="N322" s="245"/>
      <c r="O322" s="245"/>
      <c r="P322" s="245"/>
      <c r="Q322" s="245"/>
      <c r="R322" s="245"/>
      <c r="S322" s="245"/>
      <c r="T322" s="246"/>
      <c r="AT322" s="247" t="s">
        <v>133</v>
      </c>
      <c r="AU322" s="247" t="s">
        <v>86</v>
      </c>
      <c r="AV322" s="12" t="s">
        <v>86</v>
      </c>
      <c r="AW322" s="12" t="s">
        <v>31</v>
      </c>
      <c r="AX322" s="12" t="s">
        <v>84</v>
      </c>
      <c r="AY322" s="247" t="s">
        <v>125</v>
      </c>
    </row>
    <row r="323" s="1" customFormat="1" ht="24" customHeight="1">
      <c r="B323" s="37"/>
      <c r="C323" s="259" t="s">
        <v>555</v>
      </c>
      <c r="D323" s="259" t="s">
        <v>184</v>
      </c>
      <c r="E323" s="260" t="s">
        <v>556</v>
      </c>
      <c r="F323" s="261" t="s">
        <v>557</v>
      </c>
      <c r="G323" s="262" t="s">
        <v>201</v>
      </c>
      <c r="H323" s="263">
        <v>104</v>
      </c>
      <c r="I323" s="264"/>
      <c r="J323" s="265">
        <f>ROUND(I323*H323,2)</f>
        <v>0</v>
      </c>
      <c r="K323" s="261" t="s">
        <v>140</v>
      </c>
      <c r="L323" s="266"/>
      <c r="M323" s="267" t="s">
        <v>1</v>
      </c>
      <c r="N323" s="268" t="s">
        <v>41</v>
      </c>
      <c r="O323" s="85"/>
      <c r="P323" s="232">
        <f>O323*H323</f>
        <v>0</v>
      </c>
      <c r="Q323" s="232">
        <v>0.00036999999999999999</v>
      </c>
      <c r="R323" s="232">
        <f>Q323*H323</f>
        <v>0.03848</v>
      </c>
      <c r="S323" s="232">
        <v>0</v>
      </c>
      <c r="T323" s="233">
        <f>S323*H323</f>
        <v>0</v>
      </c>
      <c r="AR323" s="234" t="s">
        <v>252</v>
      </c>
      <c r="AT323" s="234" t="s">
        <v>184</v>
      </c>
      <c r="AU323" s="234" t="s">
        <v>86</v>
      </c>
      <c r="AY323" s="16" t="s">
        <v>125</v>
      </c>
      <c r="BE323" s="235">
        <f>IF(N323="základní",J323,0)</f>
        <v>0</v>
      </c>
      <c r="BF323" s="235">
        <f>IF(N323="snížená",J323,0)</f>
        <v>0</v>
      </c>
      <c r="BG323" s="235">
        <f>IF(N323="zákl. přenesená",J323,0)</f>
        <v>0</v>
      </c>
      <c r="BH323" s="235">
        <f>IF(N323="sníž. přenesená",J323,0)</f>
        <v>0</v>
      </c>
      <c r="BI323" s="235">
        <f>IF(N323="nulová",J323,0)</f>
        <v>0</v>
      </c>
      <c r="BJ323" s="16" t="s">
        <v>84</v>
      </c>
      <c r="BK323" s="235">
        <f>ROUND(I323*H323,2)</f>
        <v>0</v>
      </c>
      <c r="BL323" s="16" t="s">
        <v>213</v>
      </c>
      <c r="BM323" s="234" t="s">
        <v>558</v>
      </c>
    </row>
    <row r="324" s="12" customFormat="1">
      <c r="B324" s="236"/>
      <c r="C324" s="237"/>
      <c r="D324" s="238" t="s">
        <v>133</v>
      </c>
      <c r="E324" s="239" t="s">
        <v>1</v>
      </c>
      <c r="F324" s="240" t="s">
        <v>559</v>
      </c>
      <c r="G324" s="237"/>
      <c r="H324" s="241">
        <v>104</v>
      </c>
      <c r="I324" s="242"/>
      <c r="J324" s="237"/>
      <c r="K324" s="237"/>
      <c r="L324" s="243"/>
      <c r="M324" s="244"/>
      <c r="N324" s="245"/>
      <c r="O324" s="245"/>
      <c r="P324" s="245"/>
      <c r="Q324" s="245"/>
      <c r="R324" s="245"/>
      <c r="S324" s="245"/>
      <c r="T324" s="246"/>
      <c r="AT324" s="247" t="s">
        <v>133</v>
      </c>
      <c r="AU324" s="247" t="s">
        <v>86</v>
      </c>
      <c r="AV324" s="12" t="s">
        <v>86</v>
      </c>
      <c r="AW324" s="12" t="s">
        <v>31</v>
      </c>
      <c r="AX324" s="12" t="s">
        <v>84</v>
      </c>
      <c r="AY324" s="247" t="s">
        <v>125</v>
      </c>
    </row>
    <row r="325" s="1" customFormat="1" ht="24" customHeight="1">
      <c r="B325" s="37"/>
      <c r="C325" s="259" t="s">
        <v>560</v>
      </c>
      <c r="D325" s="259" t="s">
        <v>184</v>
      </c>
      <c r="E325" s="260" t="s">
        <v>561</v>
      </c>
      <c r="F325" s="261" t="s">
        <v>562</v>
      </c>
      <c r="G325" s="262" t="s">
        <v>201</v>
      </c>
      <c r="H325" s="263">
        <v>19</v>
      </c>
      <c r="I325" s="264"/>
      <c r="J325" s="265">
        <f>ROUND(I325*H325,2)</f>
        <v>0</v>
      </c>
      <c r="K325" s="261" t="s">
        <v>140</v>
      </c>
      <c r="L325" s="266"/>
      <c r="M325" s="267" t="s">
        <v>1</v>
      </c>
      <c r="N325" s="268" t="s">
        <v>41</v>
      </c>
      <c r="O325" s="85"/>
      <c r="P325" s="232">
        <f>O325*H325</f>
        <v>0</v>
      </c>
      <c r="Q325" s="232">
        <v>0.00042000000000000002</v>
      </c>
      <c r="R325" s="232">
        <f>Q325*H325</f>
        <v>0.007980000000000001</v>
      </c>
      <c r="S325" s="232">
        <v>0</v>
      </c>
      <c r="T325" s="233">
        <f>S325*H325</f>
        <v>0</v>
      </c>
      <c r="AR325" s="234" t="s">
        <v>252</v>
      </c>
      <c r="AT325" s="234" t="s">
        <v>184</v>
      </c>
      <c r="AU325" s="234" t="s">
        <v>86</v>
      </c>
      <c r="AY325" s="16" t="s">
        <v>125</v>
      </c>
      <c r="BE325" s="235">
        <f>IF(N325="základní",J325,0)</f>
        <v>0</v>
      </c>
      <c r="BF325" s="235">
        <f>IF(N325="snížená",J325,0)</f>
        <v>0</v>
      </c>
      <c r="BG325" s="235">
        <f>IF(N325="zákl. přenesená",J325,0)</f>
        <v>0</v>
      </c>
      <c r="BH325" s="235">
        <f>IF(N325="sníž. přenesená",J325,0)</f>
        <v>0</v>
      </c>
      <c r="BI325" s="235">
        <f>IF(N325="nulová",J325,0)</f>
        <v>0</v>
      </c>
      <c r="BJ325" s="16" t="s">
        <v>84</v>
      </c>
      <c r="BK325" s="235">
        <f>ROUND(I325*H325,2)</f>
        <v>0</v>
      </c>
      <c r="BL325" s="16" t="s">
        <v>213</v>
      </c>
      <c r="BM325" s="234" t="s">
        <v>563</v>
      </c>
    </row>
    <row r="326" s="12" customFormat="1">
      <c r="B326" s="236"/>
      <c r="C326" s="237"/>
      <c r="D326" s="238" t="s">
        <v>133</v>
      </c>
      <c r="E326" s="239" t="s">
        <v>1</v>
      </c>
      <c r="F326" s="240" t="s">
        <v>564</v>
      </c>
      <c r="G326" s="237"/>
      <c r="H326" s="241">
        <v>19</v>
      </c>
      <c r="I326" s="242"/>
      <c r="J326" s="237"/>
      <c r="K326" s="237"/>
      <c r="L326" s="243"/>
      <c r="M326" s="244"/>
      <c r="N326" s="245"/>
      <c r="O326" s="245"/>
      <c r="P326" s="245"/>
      <c r="Q326" s="245"/>
      <c r="R326" s="245"/>
      <c r="S326" s="245"/>
      <c r="T326" s="246"/>
      <c r="AT326" s="247" t="s">
        <v>133</v>
      </c>
      <c r="AU326" s="247" t="s">
        <v>86</v>
      </c>
      <c r="AV326" s="12" t="s">
        <v>86</v>
      </c>
      <c r="AW326" s="12" t="s">
        <v>31</v>
      </c>
      <c r="AX326" s="12" t="s">
        <v>84</v>
      </c>
      <c r="AY326" s="247" t="s">
        <v>125</v>
      </c>
    </row>
    <row r="327" s="1" customFormat="1" ht="24" customHeight="1">
      <c r="B327" s="37"/>
      <c r="C327" s="259" t="s">
        <v>565</v>
      </c>
      <c r="D327" s="259" t="s">
        <v>184</v>
      </c>
      <c r="E327" s="260" t="s">
        <v>566</v>
      </c>
      <c r="F327" s="261" t="s">
        <v>567</v>
      </c>
      <c r="G327" s="262" t="s">
        <v>201</v>
      </c>
      <c r="H327" s="263">
        <v>6</v>
      </c>
      <c r="I327" s="264"/>
      <c r="J327" s="265">
        <f>ROUND(I327*H327,2)</f>
        <v>0</v>
      </c>
      <c r="K327" s="261" t="s">
        <v>140</v>
      </c>
      <c r="L327" s="266"/>
      <c r="M327" s="267" t="s">
        <v>1</v>
      </c>
      <c r="N327" s="268" t="s">
        <v>41</v>
      </c>
      <c r="O327" s="85"/>
      <c r="P327" s="232">
        <f>O327*H327</f>
        <v>0</v>
      </c>
      <c r="Q327" s="232">
        <v>0.00072000000000000005</v>
      </c>
      <c r="R327" s="232">
        <f>Q327*H327</f>
        <v>0.0043200000000000001</v>
      </c>
      <c r="S327" s="232">
        <v>0</v>
      </c>
      <c r="T327" s="233">
        <f>S327*H327</f>
        <v>0</v>
      </c>
      <c r="AR327" s="234" t="s">
        <v>252</v>
      </c>
      <c r="AT327" s="234" t="s">
        <v>184</v>
      </c>
      <c r="AU327" s="234" t="s">
        <v>86</v>
      </c>
      <c r="AY327" s="16" t="s">
        <v>125</v>
      </c>
      <c r="BE327" s="235">
        <f>IF(N327="základní",J327,0)</f>
        <v>0</v>
      </c>
      <c r="BF327" s="235">
        <f>IF(N327="snížená",J327,0)</f>
        <v>0</v>
      </c>
      <c r="BG327" s="235">
        <f>IF(N327="zákl. přenesená",J327,0)</f>
        <v>0</v>
      </c>
      <c r="BH327" s="235">
        <f>IF(N327="sníž. přenesená",J327,0)</f>
        <v>0</v>
      </c>
      <c r="BI327" s="235">
        <f>IF(N327="nulová",J327,0)</f>
        <v>0</v>
      </c>
      <c r="BJ327" s="16" t="s">
        <v>84</v>
      </c>
      <c r="BK327" s="235">
        <f>ROUND(I327*H327,2)</f>
        <v>0</v>
      </c>
      <c r="BL327" s="16" t="s">
        <v>213</v>
      </c>
      <c r="BM327" s="234" t="s">
        <v>568</v>
      </c>
    </row>
    <row r="328" s="1" customFormat="1" ht="24" customHeight="1">
      <c r="B328" s="37"/>
      <c r="C328" s="259" t="s">
        <v>569</v>
      </c>
      <c r="D328" s="259" t="s">
        <v>184</v>
      </c>
      <c r="E328" s="260" t="s">
        <v>570</v>
      </c>
      <c r="F328" s="261" t="s">
        <v>571</v>
      </c>
      <c r="G328" s="262" t="s">
        <v>201</v>
      </c>
      <c r="H328" s="263">
        <v>7</v>
      </c>
      <c r="I328" s="264"/>
      <c r="J328" s="265">
        <f>ROUND(I328*H328,2)</f>
        <v>0</v>
      </c>
      <c r="K328" s="261" t="s">
        <v>140</v>
      </c>
      <c r="L328" s="266"/>
      <c r="M328" s="267" t="s">
        <v>1</v>
      </c>
      <c r="N328" s="268" t="s">
        <v>41</v>
      </c>
      <c r="O328" s="85"/>
      <c r="P328" s="232">
        <f>O328*H328</f>
        <v>0</v>
      </c>
      <c r="Q328" s="232">
        <v>0.00115</v>
      </c>
      <c r="R328" s="232">
        <f>Q328*H328</f>
        <v>0.0080499999999999999</v>
      </c>
      <c r="S328" s="232">
        <v>0</v>
      </c>
      <c r="T328" s="233">
        <f>S328*H328</f>
        <v>0</v>
      </c>
      <c r="AR328" s="234" t="s">
        <v>252</v>
      </c>
      <c r="AT328" s="234" t="s">
        <v>184</v>
      </c>
      <c r="AU328" s="234" t="s">
        <v>86</v>
      </c>
      <c r="AY328" s="16" t="s">
        <v>125</v>
      </c>
      <c r="BE328" s="235">
        <f>IF(N328="základní",J328,0)</f>
        <v>0</v>
      </c>
      <c r="BF328" s="235">
        <f>IF(N328="snížená",J328,0)</f>
        <v>0</v>
      </c>
      <c r="BG328" s="235">
        <f>IF(N328="zákl. přenesená",J328,0)</f>
        <v>0</v>
      </c>
      <c r="BH328" s="235">
        <f>IF(N328="sníž. přenesená",J328,0)</f>
        <v>0</v>
      </c>
      <c r="BI328" s="235">
        <f>IF(N328="nulová",J328,0)</f>
        <v>0</v>
      </c>
      <c r="BJ328" s="16" t="s">
        <v>84</v>
      </c>
      <c r="BK328" s="235">
        <f>ROUND(I328*H328,2)</f>
        <v>0</v>
      </c>
      <c r="BL328" s="16" t="s">
        <v>213</v>
      </c>
      <c r="BM328" s="234" t="s">
        <v>572</v>
      </c>
    </row>
    <row r="329" s="1" customFormat="1" ht="24" customHeight="1">
      <c r="B329" s="37"/>
      <c r="C329" s="259" t="s">
        <v>573</v>
      </c>
      <c r="D329" s="259" t="s">
        <v>184</v>
      </c>
      <c r="E329" s="260" t="s">
        <v>574</v>
      </c>
      <c r="F329" s="261" t="s">
        <v>575</v>
      </c>
      <c r="G329" s="262" t="s">
        <v>201</v>
      </c>
      <c r="H329" s="263">
        <v>49</v>
      </c>
      <c r="I329" s="264"/>
      <c r="J329" s="265">
        <f>ROUND(I329*H329,2)</f>
        <v>0</v>
      </c>
      <c r="K329" s="261" t="s">
        <v>473</v>
      </c>
      <c r="L329" s="266"/>
      <c r="M329" s="267" t="s">
        <v>1</v>
      </c>
      <c r="N329" s="268" t="s">
        <v>41</v>
      </c>
      <c r="O329" s="85"/>
      <c r="P329" s="232">
        <f>O329*H329</f>
        <v>0</v>
      </c>
      <c r="Q329" s="232">
        <v>0.00139</v>
      </c>
      <c r="R329" s="232">
        <f>Q329*H329</f>
        <v>0.068110000000000004</v>
      </c>
      <c r="S329" s="232">
        <v>0</v>
      </c>
      <c r="T329" s="233">
        <f>S329*H329</f>
        <v>0</v>
      </c>
      <c r="AR329" s="234" t="s">
        <v>252</v>
      </c>
      <c r="AT329" s="234" t="s">
        <v>184</v>
      </c>
      <c r="AU329" s="234" t="s">
        <v>86</v>
      </c>
      <c r="AY329" s="16" t="s">
        <v>125</v>
      </c>
      <c r="BE329" s="235">
        <f>IF(N329="základní",J329,0)</f>
        <v>0</v>
      </c>
      <c r="BF329" s="235">
        <f>IF(N329="snížená",J329,0)</f>
        <v>0</v>
      </c>
      <c r="BG329" s="235">
        <f>IF(N329="zákl. přenesená",J329,0)</f>
        <v>0</v>
      </c>
      <c r="BH329" s="235">
        <f>IF(N329="sníž. přenesená",J329,0)</f>
        <v>0</v>
      </c>
      <c r="BI329" s="235">
        <f>IF(N329="nulová",J329,0)</f>
        <v>0</v>
      </c>
      <c r="BJ329" s="16" t="s">
        <v>84</v>
      </c>
      <c r="BK329" s="235">
        <f>ROUND(I329*H329,2)</f>
        <v>0</v>
      </c>
      <c r="BL329" s="16" t="s">
        <v>213</v>
      </c>
      <c r="BM329" s="234" t="s">
        <v>576</v>
      </c>
    </row>
    <row r="330" s="1" customFormat="1" ht="16.5" customHeight="1">
      <c r="B330" s="37"/>
      <c r="C330" s="223" t="s">
        <v>577</v>
      </c>
      <c r="D330" s="223" t="s">
        <v>127</v>
      </c>
      <c r="E330" s="224" t="s">
        <v>578</v>
      </c>
      <c r="F330" s="225" t="s">
        <v>579</v>
      </c>
      <c r="G330" s="226" t="s">
        <v>207</v>
      </c>
      <c r="H330" s="227">
        <v>1</v>
      </c>
      <c r="I330" s="228"/>
      <c r="J330" s="229">
        <f>ROUND(I330*H330,2)</f>
        <v>0</v>
      </c>
      <c r="K330" s="225" t="s">
        <v>140</v>
      </c>
      <c r="L330" s="42"/>
      <c r="M330" s="230" t="s">
        <v>1</v>
      </c>
      <c r="N330" s="231" t="s">
        <v>41</v>
      </c>
      <c r="O330" s="85"/>
      <c r="P330" s="232">
        <f>O330*H330</f>
        <v>0</v>
      </c>
      <c r="Q330" s="232">
        <v>0.00021000000000000001</v>
      </c>
      <c r="R330" s="232">
        <f>Q330*H330</f>
        <v>0.00021000000000000001</v>
      </c>
      <c r="S330" s="232">
        <v>0</v>
      </c>
      <c r="T330" s="233">
        <f>S330*H330</f>
        <v>0</v>
      </c>
      <c r="AR330" s="234" t="s">
        <v>213</v>
      </c>
      <c r="AT330" s="234" t="s">
        <v>127</v>
      </c>
      <c r="AU330" s="234" t="s">
        <v>86</v>
      </c>
      <c r="AY330" s="16" t="s">
        <v>125</v>
      </c>
      <c r="BE330" s="235">
        <f>IF(N330="základní",J330,0)</f>
        <v>0</v>
      </c>
      <c r="BF330" s="235">
        <f>IF(N330="snížená",J330,0)</f>
        <v>0</v>
      </c>
      <c r="BG330" s="235">
        <f>IF(N330="zákl. přenesená",J330,0)</f>
        <v>0</v>
      </c>
      <c r="BH330" s="235">
        <f>IF(N330="sníž. přenesená",J330,0)</f>
        <v>0</v>
      </c>
      <c r="BI330" s="235">
        <f>IF(N330="nulová",J330,0)</f>
        <v>0</v>
      </c>
      <c r="BJ330" s="16" t="s">
        <v>84</v>
      </c>
      <c r="BK330" s="235">
        <f>ROUND(I330*H330,2)</f>
        <v>0</v>
      </c>
      <c r="BL330" s="16" t="s">
        <v>213</v>
      </c>
      <c r="BM330" s="234" t="s">
        <v>580</v>
      </c>
    </row>
    <row r="331" s="1" customFormat="1" ht="16.5" customHeight="1">
      <c r="B331" s="37"/>
      <c r="C331" s="223" t="s">
        <v>581</v>
      </c>
      <c r="D331" s="223" t="s">
        <v>127</v>
      </c>
      <c r="E331" s="224" t="s">
        <v>582</v>
      </c>
      <c r="F331" s="225" t="s">
        <v>583</v>
      </c>
      <c r="G331" s="226" t="s">
        <v>207</v>
      </c>
      <c r="H331" s="227">
        <v>17</v>
      </c>
      <c r="I331" s="228"/>
      <c r="J331" s="229">
        <f>ROUND(I331*H331,2)</f>
        <v>0</v>
      </c>
      <c r="K331" s="225" t="s">
        <v>140</v>
      </c>
      <c r="L331" s="42"/>
      <c r="M331" s="230" t="s">
        <v>1</v>
      </c>
      <c r="N331" s="231" t="s">
        <v>41</v>
      </c>
      <c r="O331" s="85"/>
      <c r="P331" s="232">
        <f>O331*H331</f>
        <v>0</v>
      </c>
      <c r="Q331" s="232">
        <v>0.00034000000000000002</v>
      </c>
      <c r="R331" s="232">
        <f>Q331*H331</f>
        <v>0.0057800000000000004</v>
      </c>
      <c r="S331" s="232">
        <v>0</v>
      </c>
      <c r="T331" s="233">
        <f>S331*H331</f>
        <v>0</v>
      </c>
      <c r="AR331" s="234" t="s">
        <v>213</v>
      </c>
      <c r="AT331" s="234" t="s">
        <v>127</v>
      </c>
      <c r="AU331" s="234" t="s">
        <v>86</v>
      </c>
      <c r="AY331" s="16" t="s">
        <v>125</v>
      </c>
      <c r="BE331" s="235">
        <f>IF(N331="základní",J331,0)</f>
        <v>0</v>
      </c>
      <c r="BF331" s="235">
        <f>IF(N331="snížená",J331,0)</f>
        <v>0</v>
      </c>
      <c r="BG331" s="235">
        <f>IF(N331="zákl. přenesená",J331,0)</f>
        <v>0</v>
      </c>
      <c r="BH331" s="235">
        <f>IF(N331="sníž. přenesená",J331,0)</f>
        <v>0</v>
      </c>
      <c r="BI331" s="235">
        <f>IF(N331="nulová",J331,0)</f>
        <v>0</v>
      </c>
      <c r="BJ331" s="16" t="s">
        <v>84</v>
      </c>
      <c r="BK331" s="235">
        <f>ROUND(I331*H331,2)</f>
        <v>0</v>
      </c>
      <c r="BL331" s="16" t="s">
        <v>213</v>
      </c>
      <c r="BM331" s="234" t="s">
        <v>584</v>
      </c>
    </row>
    <row r="332" s="12" customFormat="1">
      <c r="B332" s="236"/>
      <c r="C332" s="237"/>
      <c r="D332" s="238" t="s">
        <v>133</v>
      </c>
      <c r="E332" s="239" t="s">
        <v>1</v>
      </c>
      <c r="F332" s="240" t="s">
        <v>585</v>
      </c>
      <c r="G332" s="237"/>
      <c r="H332" s="241">
        <v>17</v>
      </c>
      <c r="I332" s="242"/>
      <c r="J332" s="237"/>
      <c r="K332" s="237"/>
      <c r="L332" s="243"/>
      <c r="M332" s="244"/>
      <c r="N332" s="245"/>
      <c r="O332" s="245"/>
      <c r="P332" s="245"/>
      <c r="Q332" s="245"/>
      <c r="R332" s="245"/>
      <c r="S332" s="245"/>
      <c r="T332" s="246"/>
      <c r="AT332" s="247" t="s">
        <v>133</v>
      </c>
      <c r="AU332" s="247" t="s">
        <v>86</v>
      </c>
      <c r="AV332" s="12" t="s">
        <v>86</v>
      </c>
      <c r="AW332" s="12" t="s">
        <v>31</v>
      </c>
      <c r="AX332" s="12" t="s">
        <v>84</v>
      </c>
      <c r="AY332" s="247" t="s">
        <v>125</v>
      </c>
    </row>
    <row r="333" s="1" customFormat="1" ht="16.5" customHeight="1">
      <c r="B333" s="37"/>
      <c r="C333" s="223" t="s">
        <v>586</v>
      </c>
      <c r="D333" s="223" t="s">
        <v>127</v>
      </c>
      <c r="E333" s="224" t="s">
        <v>587</v>
      </c>
      <c r="F333" s="225" t="s">
        <v>588</v>
      </c>
      <c r="G333" s="226" t="s">
        <v>207</v>
      </c>
      <c r="H333" s="227">
        <v>4</v>
      </c>
      <c r="I333" s="228"/>
      <c r="J333" s="229">
        <f>ROUND(I333*H333,2)</f>
        <v>0</v>
      </c>
      <c r="K333" s="225" t="s">
        <v>140</v>
      </c>
      <c r="L333" s="42"/>
      <c r="M333" s="230" t="s">
        <v>1</v>
      </c>
      <c r="N333" s="231" t="s">
        <v>41</v>
      </c>
      <c r="O333" s="85"/>
      <c r="P333" s="232">
        <f>O333*H333</f>
        <v>0</v>
      </c>
      <c r="Q333" s="232">
        <v>0.00050000000000000001</v>
      </c>
      <c r="R333" s="232">
        <f>Q333*H333</f>
        <v>0.002</v>
      </c>
      <c r="S333" s="232">
        <v>0</v>
      </c>
      <c r="T333" s="233">
        <f>S333*H333</f>
        <v>0</v>
      </c>
      <c r="AR333" s="234" t="s">
        <v>213</v>
      </c>
      <c r="AT333" s="234" t="s">
        <v>127</v>
      </c>
      <c r="AU333" s="234" t="s">
        <v>86</v>
      </c>
      <c r="AY333" s="16" t="s">
        <v>125</v>
      </c>
      <c r="BE333" s="235">
        <f>IF(N333="základní",J333,0)</f>
        <v>0</v>
      </c>
      <c r="BF333" s="235">
        <f>IF(N333="snížená",J333,0)</f>
        <v>0</v>
      </c>
      <c r="BG333" s="235">
        <f>IF(N333="zákl. přenesená",J333,0)</f>
        <v>0</v>
      </c>
      <c r="BH333" s="235">
        <f>IF(N333="sníž. přenesená",J333,0)</f>
        <v>0</v>
      </c>
      <c r="BI333" s="235">
        <f>IF(N333="nulová",J333,0)</f>
        <v>0</v>
      </c>
      <c r="BJ333" s="16" t="s">
        <v>84</v>
      </c>
      <c r="BK333" s="235">
        <f>ROUND(I333*H333,2)</f>
        <v>0</v>
      </c>
      <c r="BL333" s="16" t="s">
        <v>213</v>
      </c>
      <c r="BM333" s="234" t="s">
        <v>589</v>
      </c>
    </row>
    <row r="334" s="12" customFormat="1">
      <c r="B334" s="236"/>
      <c r="C334" s="237"/>
      <c r="D334" s="238" t="s">
        <v>133</v>
      </c>
      <c r="E334" s="239" t="s">
        <v>1</v>
      </c>
      <c r="F334" s="240" t="s">
        <v>590</v>
      </c>
      <c r="G334" s="237"/>
      <c r="H334" s="241">
        <v>4</v>
      </c>
      <c r="I334" s="242"/>
      <c r="J334" s="237"/>
      <c r="K334" s="237"/>
      <c r="L334" s="243"/>
      <c r="M334" s="244"/>
      <c r="N334" s="245"/>
      <c r="O334" s="245"/>
      <c r="P334" s="245"/>
      <c r="Q334" s="245"/>
      <c r="R334" s="245"/>
      <c r="S334" s="245"/>
      <c r="T334" s="246"/>
      <c r="AT334" s="247" t="s">
        <v>133</v>
      </c>
      <c r="AU334" s="247" t="s">
        <v>86</v>
      </c>
      <c r="AV334" s="12" t="s">
        <v>86</v>
      </c>
      <c r="AW334" s="12" t="s">
        <v>31</v>
      </c>
      <c r="AX334" s="12" t="s">
        <v>84</v>
      </c>
      <c r="AY334" s="247" t="s">
        <v>125</v>
      </c>
    </row>
    <row r="335" s="1" customFormat="1" ht="24" customHeight="1">
      <c r="B335" s="37"/>
      <c r="C335" s="223" t="s">
        <v>591</v>
      </c>
      <c r="D335" s="223" t="s">
        <v>127</v>
      </c>
      <c r="E335" s="224" t="s">
        <v>592</v>
      </c>
      <c r="F335" s="225" t="s">
        <v>593</v>
      </c>
      <c r="G335" s="226" t="s">
        <v>207</v>
      </c>
      <c r="H335" s="227">
        <v>2</v>
      </c>
      <c r="I335" s="228"/>
      <c r="J335" s="229">
        <f>ROUND(I335*H335,2)</f>
        <v>0</v>
      </c>
      <c r="K335" s="225" t="s">
        <v>140</v>
      </c>
      <c r="L335" s="42"/>
      <c r="M335" s="230" t="s">
        <v>1</v>
      </c>
      <c r="N335" s="231" t="s">
        <v>41</v>
      </c>
      <c r="O335" s="85"/>
      <c r="P335" s="232">
        <f>O335*H335</f>
        <v>0</v>
      </c>
      <c r="Q335" s="232">
        <v>0.00027</v>
      </c>
      <c r="R335" s="232">
        <f>Q335*H335</f>
        <v>0.00054000000000000001</v>
      </c>
      <c r="S335" s="232">
        <v>0</v>
      </c>
      <c r="T335" s="233">
        <f>S335*H335</f>
        <v>0</v>
      </c>
      <c r="AR335" s="234" t="s">
        <v>213</v>
      </c>
      <c r="AT335" s="234" t="s">
        <v>127</v>
      </c>
      <c r="AU335" s="234" t="s">
        <v>86</v>
      </c>
      <c r="AY335" s="16" t="s">
        <v>125</v>
      </c>
      <c r="BE335" s="235">
        <f>IF(N335="základní",J335,0)</f>
        <v>0</v>
      </c>
      <c r="BF335" s="235">
        <f>IF(N335="snížená",J335,0)</f>
        <v>0</v>
      </c>
      <c r="BG335" s="235">
        <f>IF(N335="zákl. přenesená",J335,0)</f>
        <v>0</v>
      </c>
      <c r="BH335" s="235">
        <f>IF(N335="sníž. přenesená",J335,0)</f>
        <v>0</v>
      </c>
      <c r="BI335" s="235">
        <f>IF(N335="nulová",J335,0)</f>
        <v>0</v>
      </c>
      <c r="BJ335" s="16" t="s">
        <v>84</v>
      </c>
      <c r="BK335" s="235">
        <f>ROUND(I335*H335,2)</f>
        <v>0</v>
      </c>
      <c r="BL335" s="16" t="s">
        <v>213</v>
      </c>
      <c r="BM335" s="234" t="s">
        <v>594</v>
      </c>
    </row>
    <row r="336" s="1" customFormat="1" ht="24" customHeight="1">
      <c r="B336" s="37"/>
      <c r="C336" s="223" t="s">
        <v>595</v>
      </c>
      <c r="D336" s="223" t="s">
        <v>127</v>
      </c>
      <c r="E336" s="224" t="s">
        <v>596</v>
      </c>
      <c r="F336" s="225" t="s">
        <v>597</v>
      </c>
      <c r="G336" s="226" t="s">
        <v>207</v>
      </c>
      <c r="H336" s="227">
        <v>7</v>
      </c>
      <c r="I336" s="228"/>
      <c r="J336" s="229">
        <f>ROUND(I336*H336,2)</f>
        <v>0</v>
      </c>
      <c r="K336" s="225" t="s">
        <v>140</v>
      </c>
      <c r="L336" s="42"/>
      <c r="M336" s="230" t="s">
        <v>1</v>
      </c>
      <c r="N336" s="231" t="s">
        <v>41</v>
      </c>
      <c r="O336" s="85"/>
      <c r="P336" s="232">
        <f>O336*H336</f>
        <v>0</v>
      </c>
      <c r="Q336" s="232">
        <v>0.00040000000000000002</v>
      </c>
      <c r="R336" s="232">
        <f>Q336*H336</f>
        <v>0.0028</v>
      </c>
      <c r="S336" s="232">
        <v>0</v>
      </c>
      <c r="T336" s="233">
        <f>S336*H336</f>
        <v>0</v>
      </c>
      <c r="AR336" s="234" t="s">
        <v>213</v>
      </c>
      <c r="AT336" s="234" t="s">
        <v>127</v>
      </c>
      <c r="AU336" s="234" t="s">
        <v>86</v>
      </c>
      <c r="AY336" s="16" t="s">
        <v>125</v>
      </c>
      <c r="BE336" s="235">
        <f>IF(N336="základní",J336,0)</f>
        <v>0</v>
      </c>
      <c r="BF336" s="235">
        <f>IF(N336="snížená",J336,0)</f>
        <v>0</v>
      </c>
      <c r="BG336" s="235">
        <f>IF(N336="zákl. přenesená",J336,0)</f>
        <v>0</v>
      </c>
      <c r="BH336" s="235">
        <f>IF(N336="sníž. přenesená",J336,0)</f>
        <v>0</v>
      </c>
      <c r="BI336" s="235">
        <f>IF(N336="nulová",J336,0)</f>
        <v>0</v>
      </c>
      <c r="BJ336" s="16" t="s">
        <v>84</v>
      </c>
      <c r="BK336" s="235">
        <f>ROUND(I336*H336,2)</f>
        <v>0</v>
      </c>
      <c r="BL336" s="16" t="s">
        <v>213</v>
      </c>
      <c r="BM336" s="234" t="s">
        <v>598</v>
      </c>
    </row>
    <row r="337" s="1" customFormat="1" ht="24" customHeight="1">
      <c r="B337" s="37"/>
      <c r="C337" s="223" t="s">
        <v>599</v>
      </c>
      <c r="D337" s="223" t="s">
        <v>127</v>
      </c>
      <c r="E337" s="224" t="s">
        <v>600</v>
      </c>
      <c r="F337" s="225" t="s">
        <v>601</v>
      </c>
      <c r="G337" s="226" t="s">
        <v>207</v>
      </c>
      <c r="H337" s="227">
        <v>3</v>
      </c>
      <c r="I337" s="228"/>
      <c r="J337" s="229">
        <f>ROUND(I337*H337,2)</f>
        <v>0</v>
      </c>
      <c r="K337" s="225" t="s">
        <v>140</v>
      </c>
      <c r="L337" s="42"/>
      <c r="M337" s="230" t="s">
        <v>1</v>
      </c>
      <c r="N337" s="231" t="s">
        <v>41</v>
      </c>
      <c r="O337" s="85"/>
      <c r="P337" s="232">
        <f>O337*H337</f>
        <v>0</v>
      </c>
      <c r="Q337" s="232">
        <v>0.00056999999999999998</v>
      </c>
      <c r="R337" s="232">
        <f>Q337*H337</f>
        <v>0.0017099999999999999</v>
      </c>
      <c r="S337" s="232">
        <v>0</v>
      </c>
      <c r="T337" s="233">
        <f>S337*H337</f>
        <v>0</v>
      </c>
      <c r="AR337" s="234" t="s">
        <v>213</v>
      </c>
      <c r="AT337" s="234" t="s">
        <v>127</v>
      </c>
      <c r="AU337" s="234" t="s">
        <v>86</v>
      </c>
      <c r="AY337" s="16" t="s">
        <v>125</v>
      </c>
      <c r="BE337" s="235">
        <f>IF(N337="základní",J337,0)</f>
        <v>0</v>
      </c>
      <c r="BF337" s="235">
        <f>IF(N337="snížená",J337,0)</f>
        <v>0</v>
      </c>
      <c r="BG337" s="235">
        <f>IF(N337="zákl. přenesená",J337,0)</f>
        <v>0</v>
      </c>
      <c r="BH337" s="235">
        <f>IF(N337="sníž. přenesená",J337,0)</f>
        <v>0</v>
      </c>
      <c r="BI337" s="235">
        <f>IF(N337="nulová",J337,0)</f>
        <v>0</v>
      </c>
      <c r="BJ337" s="16" t="s">
        <v>84</v>
      </c>
      <c r="BK337" s="235">
        <f>ROUND(I337*H337,2)</f>
        <v>0</v>
      </c>
      <c r="BL337" s="16" t="s">
        <v>213</v>
      </c>
      <c r="BM337" s="234" t="s">
        <v>602</v>
      </c>
    </row>
    <row r="338" s="1" customFormat="1" ht="24" customHeight="1">
      <c r="B338" s="37"/>
      <c r="C338" s="223" t="s">
        <v>603</v>
      </c>
      <c r="D338" s="223" t="s">
        <v>127</v>
      </c>
      <c r="E338" s="224" t="s">
        <v>604</v>
      </c>
      <c r="F338" s="225" t="s">
        <v>605</v>
      </c>
      <c r="G338" s="226" t="s">
        <v>207</v>
      </c>
      <c r="H338" s="227">
        <v>1</v>
      </c>
      <c r="I338" s="228"/>
      <c r="J338" s="229">
        <f>ROUND(I338*H338,2)</f>
        <v>0</v>
      </c>
      <c r="K338" s="225" t="s">
        <v>140</v>
      </c>
      <c r="L338" s="42"/>
      <c r="M338" s="230" t="s">
        <v>1</v>
      </c>
      <c r="N338" s="231" t="s">
        <v>41</v>
      </c>
      <c r="O338" s="85"/>
      <c r="P338" s="232">
        <f>O338*H338</f>
        <v>0</v>
      </c>
      <c r="Q338" s="232">
        <v>0.00080000000000000004</v>
      </c>
      <c r="R338" s="232">
        <f>Q338*H338</f>
        <v>0.00080000000000000004</v>
      </c>
      <c r="S338" s="232">
        <v>0</v>
      </c>
      <c r="T338" s="233">
        <f>S338*H338</f>
        <v>0</v>
      </c>
      <c r="AR338" s="234" t="s">
        <v>213</v>
      </c>
      <c r="AT338" s="234" t="s">
        <v>127</v>
      </c>
      <c r="AU338" s="234" t="s">
        <v>86</v>
      </c>
      <c r="AY338" s="16" t="s">
        <v>125</v>
      </c>
      <c r="BE338" s="235">
        <f>IF(N338="základní",J338,0)</f>
        <v>0</v>
      </c>
      <c r="BF338" s="235">
        <f>IF(N338="snížená",J338,0)</f>
        <v>0</v>
      </c>
      <c r="BG338" s="235">
        <f>IF(N338="zákl. přenesená",J338,0)</f>
        <v>0</v>
      </c>
      <c r="BH338" s="235">
        <f>IF(N338="sníž. přenesená",J338,0)</f>
        <v>0</v>
      </c>
      <c r="BI338" s="235">
        <f>IF(N338="nulová",J338,0)</f>
        <v>0</v>
      </c>
      <c r="BJ338" s="16" t="s">
        <v>84</v>
      </c>
      <c r="BK338" s="235">
        <f>ROUND(I338*H338,2)</f>
        <v>0</v>
      </c>
      <c r="BL338" s="16" t="s">
        <v>213</v>
      </c>
      <c r="BM338" s="234" t="s">
        <v>606</v>
      </c>
    </row>
    <row r="339" s="1" customFormat="1" ht="24" customHeight="1">
      <c r="B339" s="37"/>
      <c r="C339" s="223" t="s">
        <v>607</v>
      </c>
      <c r="D339" s="223" t="s">
        <v>127</v>
      </c>
      <c r="E339" s="224" t="s">
        <v>608</v>
      </c>
      <c r="F339" s="225" t="s">
        <v>609</v>
      </c>
      <c r="G339" s="226" t="s">
        <v>207</v>
      </c>
      <c r="H339" s="227">
        <v>3</v>
      </c>
      <c r="I339" s="228"/>
      <c r="J339" s="229">
        <f>ROUND(I339*H339,2)</f>
        <v>0</v>
      </c>
      <c r="K339" s="225" t="s">
        <v>140</v>
      </c>
      <c r="L339" s="42"/>
      <c r="M339" s="230" t="s">
        <v>1</v>
      </c>
      <c r="N339" s="231" t="s">
        <v>41</v>
      </c>
      <c r="O339" s="85"/>
      <c r="P339" s="232">
        <f>O339*H339</f>
        <v>0</v>
      </c>
      <c r="Q339" s="232">
        <v>0.0011999999999999999</v>
      </c>
      <c r="R339" s="232">
        <f>Q339*H339</f>
        <v>0.0035999999999999999</v>
      </c>
      <c r="S339" s="232">
        <v>0</v>
      </c>
      <c r="T339" s="233">
        <f>S339*H339</f>
        <v>0</v>
      </c>
      <c r="AR339" s="234" t="s">
        <v>213</v>
      </c>
      <c r="AT339" s="234" t="s">
        <v>127</v>
      </c>
      <c r="AU339" s="234" t="s">
        <v>86</v>
      </c>
      <c r="AY339" s="16" t="s">
        <v>125</v>
      </c>
      <c r="BE339" s="235">
        <f>IF(N339="základní",J339,0)</f>
        <v>0</v>
      </c>
      <c r="BF339" s="235">
        <f>IF(N339="snížená",J339,0)</f>
        <v>0</v>
      </c>
      <c r="BG339" s="235">
        <f>IF(N339="zákl. přenesená",J339,0)</f>
        <v>0</v>
      </c>
      <c r="BH339" s="235">
        <f>IF(N339="sníž. přenesená",J339,0)</f>
        <v>0</v>
      </c>
      <c r="BI339" s="235">
        <f>IF(N339="nulová",J339,0)</f>
        <v>0</v>
      </c>
      <c r="BJ339" s="16" t="s">
        <v>84</v>
      </c>
      <c r="BK339" s="235">
        <f>ROUND(I339*H339,2)</f>
        <v>0</v>
      </c>
      <c r="BL339" s="16" t="s">
        <v>213</v>
      </c>
      <c r="BM339" s="234" t="s">
        <v>610</v>
      </c>
    </row>
    <row r="340" s="1" customFormat="1" ht="24" customHeight="1">
      <c r="B340" s="37"/>
      <c r="C340" s="223" t="s">
        <v>611</v>
      </c>
      <c r="D340" s="223" t="s">
        <v>127</v>
      </c>
      <c r="E340" s="224" t="s">
        <v>612</v>
      </c>
      <c r="F340" s="225" t="s">
        <v>613</v>
      </c>
      <c r="G340" s="226" t="s">
        <v>207</v>
      </c>
      <c r="H340" s="227">
        <v>4</v>
      </c>
      <c r="I340" s="228"/>
      <c r="J340" s="229">
        <f>ROUND(I340*H340,2)</f>
        <v>0</v>
      </c>
      <c r="K340" s="225" t="s">
        <v>140</v>
      </c>
      <c r="L340" s="42"/>
      <c r="M340" s="230" t="s">
        <v>1</v>
      </c>
      <c r="N340" s="231" t="s">
        <v>41</v>
      </c>
      <c r="O340" s="85"/>
      <c r="P340" s="232">
        <f>O340*H340</f>
        <v>0</v>
      </c>
      <c r="Q340" s="232">
        <v>0.00182</v>
      </c>
      <c r="R340" s="232">
        <f>Q340*H340</f>
        <v>0.00728</v>
      </c>
      <c r="S340" s="232">
        <v>0</v>
      </c>
      <c r="T340" s="233">
        <f>S340*H340</f>
        <v>0</v>
      </c>
      <c r="AR340" s="234" t="s">
        <v>213</v>
      </c>
      <c r="AT340" s="234" t="s">
        <v>127</v>
      </c>
      <c r="AU340" s="234" t="s">
        <v>86</v>
      </c>
      <c r="AY340" s="16" t="s">
        <v>125</v>
      </c>
      <c r="BE340" s="235">
        <f>IF(N340="základní",J340,0)</f>
        <v>0</v>
      </c>
      <c r="BF340" s="235">
        <f>IF(N340="snížená",J340,0)</f>
        <v>0</v>
      </c>
      <c r="BG340" s="235">
        <f>IF(N340="zákl. přenesená",J340,0)</f>
        <v>0</v>
      </c>
      <c r="BH340" s="235">
        <f>IF(N340="sníž. přenesená",J340,0)</f>
        <v>0</v>
      </c>
      <c r="BI340" s="235">
        <f>IF(N340="nulová",J340,0)</f>
        <v>0</v>
      </c>
      <c r="BJ340" s="16" t="s">
        <v>84</v>
      </c>
      <c r="BK340" s="235">
        <f>ROUND(I340*H340,2)</f>
        <v>0</v>
      </c>
      <c r="BL340" s="16" t="s">
        <v>213</v>
      </c>
      <c r="BM340" s="234" t="s">
        <v>614</v>
      </c>
    </row>
    <row r="341" s="12" customFormat="1">
      <c r="B341" s="236"/>
      <c r="C341" s="237"/>
      <c r="D341" s="238" t="s">
        <v>133</v>
      </c>
      <c r="E341" s="239" t="s">
        <v>1</v>
      </c>
      <c r="F341" s="240" t="s">
        <v>590</v>
      </c>
      <c r="G341" s="237"/>
      <c r="H341" s="241">
        <v>4</v>
      </c>
      <c r="I341" s="242"/>
      <c r="J341" s="237"/>
      <c r="K341" s="237"/>
      <c r="L341" s="243"/>
      <c r="M341" s="244"/>
      <c r="N341" s="245"/>
      <c r="O341" s="245"/>
      <c r="P341" s="245"/>
      <c r="Q341" s="245"/>
      <c r="R341" s="245"/>
      <c r="S341" s="245"/>
      <c r="T341" s="246"/>
      <c r="AT341" s="247" t="s">
        <v>133</v>
      </c>
      <c r="AU341" s="247" t="s">
        <v>86</v>
      </c>
      <c r="AV341" s="12" t="s">
        <v>86</v>
      </c>
      <c r="AW341" s="12" t="s">
        <v>31</v>
      </c>
      <c r="AX341" s="12" t="s">
        <v>84</v>
      </c>
      <c r="AY341" s="247" t="s">
        <v>125</v>
      </c>
    </row>
    <row r="342" s="1" customFormat="1" ht="24" customHeight="1">
      <c r="B342" s="37"/>
      <c r="C342" s="223" t="s">
        <v>615</v>
      </c>
      <c r="D342" s="223" t="s">
        <v>127</v>
      </c>
      <c r="E342" s="224" t="s">
        <v>616</v>
      </c>
      <c r="F342" s="225" t="s">
        <v>617</v>
      </c>
      <c r="G342" s="226" t="s">
        <v>207</v>
      </c>
      <c r="H342" s="227">
        <v>1</v>
      </c>
      <c r="I342" s="228"/>
      <c r="J342" s="229">
        <f>ROUND(I342*H342,2)</f>
        <v>0</v>
      </c>
      <c r="K342" s="225" t="s">
        <v>140</v>
      </c>
      <c r="L342" s="42"/>
      <c r="M342" s="230" t="s">
        <v>1</v>
      </c>
      <c r="N342" s="231" t="s">
        <v>41</v>
      </c>
      <c r="O342" s="85"/>
      <c r="P342" s="232">
        <f>O342*H342</f>
        <v>0</v>
      </c>
      <c r="Q342" s="232">
        <v>0.00022000000000000001</v>
      </c>
      <c r="R342" s="232">
        <f>Q342*H342</f>
        <v>0.00022000000000000001</v>
      </c>
      <c r="S342" s="232">
        <v>0</v>
      </c>
      <c r="T342" s="233">
        <f>S342*H342</f>
        <v>0</v>
      </c>
      <c r="AR342" s="234" t="s">
        <v>213</v>
      </c>
      <c r="AT342" s="234" t="s">
        <v>127</v>
      </c>
      <c r="AU342" s="234" t="s">
        <v>86</v>
      </c>
      <c r="AY342" s="16" t="s">
        <v>125</v>
      </c>
      <c r="BE342" s="235">
        <f>IF(N342="základní",J342,0)</f>
        <v>0</v>
      </c>
      <c r="BF342" s="235">
        <f>IF(N342="snížená",J342,0)</f>
        <v>0</v>
      </c>
      <c r="BG342" s="235">
        <f>IF(N342="zákl. přenesená",J342,0)</f>
        <v>0</v>
      </c>
      <c r="BH342" s="235">
        <f>IF(N342="sníž. přenesená",J342,0)</f>
        <v>0</v>
      </c>
      <c r="BI342" s="235">
        <f>IF(N342="nulová",J342,0)</f>
        <v>0</v>
      </c>
      <c r="BJ342" s="16" t="s">
        <v>84</v>
      </c>
      <c r="BK342" s="235">
        <f>ROUND(I342*H342,2)</f>
        <v>0</v>
      </c>
      <c r="BL342" s="16" t="s">
        <v>213</v>
      </c>
      <c r="BM342" s="234" t="s">
        <v>618</v>
      </c>
    </row>
    <row r="343" s="1" customFormat="1" ht="16.5" customHeight="1">
      <c r="B343" s="37"/>
      <c r="C343" s="223" t="s">
        <v>619</v>
      </c>
      <c r="D343" s="223" t="s">
        <v>127</v>
      </c>
      <c r="E343" s="224" t="s">
        <v>620</v>
      </c>
      <c r="F343" s="225" t="s">
        <v>621</v>
      </c>
      <c r="G343" s="226" t="s">
        <v>207</v>
      </c>
      <c r="H343" s="227">
        <v>1</v>
      </c>
      <c r="I343" s="228"/>
      <c r="J343" s="229">
        <f>ROUND(I343*H343,2)</f>
        <v>0</v>
      </c>
      <c r="K343" s="225" t="s">
        <v>140</v>
      </c>
      <c r="L343" s="42"/>
      <c r="M343" s="230" t="s">
        <v>1</v>
      </c>
      <c r="N343" s="231" t="s">
        <v>41</v>
      </c>
      <c r="O343" s="85"/>
      <c r="P343" s="232">
        <f>O343*H343</f>
        <v>0</v>
      </c>
      <c r="Q343" s="232">
        <v>0.00035</v>
      </c>
      <c r="R343" s="232">
        <f>Q343*H343</f>
        <v>0.00035</v>
      </c>
      <c r="S343" s="232">
        <v>0</v>
      </c>
      <c r="T343" s="233">
        <f>S343*H343</f>
        <v>0</v>
      </c>
      <c r="AR343" s="234" t="s">
        <v>213</v>
      </c>
      <c r="AT343" s="234" t="s">
        <v>127</v>
      </c>
      <c r="AU343" s="234" t="s">
        <v>86</v>
      </c>
      <c r="AY343" s="16" t="s">
        <v>125</v>
      </c>
      <c r="BE343" s="235">
        <f>IF(N343="základní",J343,0)</f>
        <v>0</v>
      </c>
      <c r="BF343" s="235">
        <f>IF(N343="snížená",J343,0)</f>
        <v>0</v>
      </c>
      <c r="BG343" s="235">
        <f>IF(N343="zákl. přenesená",J343,0)</f>
        <v>0</v>
      </c>
      <c r="BH343" s="235">
        <f>IF(N343="sníž. přenesená",J343,0)</f>
        <v>0</v>
      </c>
      <c r="BI343" s="235">
        <f>IF(N343="nulová",J343,0)</f>
        <v>0</v>
      </c>
      <c r="BJ343" s="16" t="s">
        <v>84</v>
      </c>
      <c r="BK343" s="235">
        <f>ROUND(I343*H343,2)</f>
        <v>0</v>
      </c>
      <c r="BL343" s="16" t="s">
        <v>213</v>
      </c>
      <c r="BM343" s="234" t="s">
        <v>622</v>
      </c>
    </row>
    <row r="344" s="1" customFormat="1" ht="24" customHeight="1">
      <c r="B344" s="37"/>
      <c r="C344" s="223" t="s">
        <v>623</v>
      </c>
      <c r="D344" s="223" t="s">
        <v>127</v>
      </c>
      <c r="E344" s="224" t="s">
        <v>624</v>
      </c>
      <c r="F344" s="225" t="s">
        <v>625</v>
      </c>
      <c r="G344" s="226" t="s">
        <v>207</v>
      </c>
      <c r="H344" s="227">
        <v>1</v>
      </c>
      <c r="I344" s="228"/>
      <c r="J344" s="229">
        <f>ROUND(I344*H344,2)</f>
        <v>0</v>
      </c>
      <c r="K344" s="225" t="s">
        <v>140</v>
      </c>
      <c r="L344" s="42"/>
      <c r="M344" s="230" t="s">
        <v>1</v>
      </c>
      <c r="N344" s="231" t="s">
        <v>41</v>
      </c>
      <c r="O344" s="85"/>
      <c r="P344" s="232">
        <f>O344*H344</f>
        <v>0</v>
      </c>
      <c r="Q344" s="232">
        <v>0.00016000000000000001</v>
      </c>
      <c r="R344" s="232">
        <f>Q344*H344</f>
        <v>0.00016000000000000001</v>
      </c>
      <c r="S344" s="232">
        <v>0</v>
      </c>
      <c r="T344" s="233">
        <f>S344*H344</f>
        <v>0</v>
      </c>
      <c r="AR344" s="234" t="s">
        <v>213</v>
      </c>
      <c r="AT344" s="234" t="s">
        <v>127</v>
      </c>
      <c r="AU344" s="234" t="s">
        <v>86</v>
      </c>
      <c r="AY344" s="16" t="s">
        <v>125</v>
      </c>
      <c r="BE344" s="235">
        <f>IF(N344="základní",J344,0)</f>
        <v>0</v>
      </c>
      <c r="BF344" s="235">
        <f>IF(N344="snížená",J344,0)</f>
        <v>0</v>
      </c>
      <c r="BG344" s="235">
        <f>IF(N344="zákl. přenesená",J344,0)</f>
        <v>0</v>
      </c>
      <c r="BH344" s="235">
        <f>IF(N344="sníž. přenesená",J344,0)</f>
        <v>0</v>
      </c>
      <c r="BI344" s="235">
        <f>IF(N344="nulová",J344,0)</f>
        <v>0</v>
      </c>
      <c r="BJ344" s="16" t="s">
        <v>84</v>
      </c>
      <c r="BK344" s="235">
        <f>ROUND(I344*H344,2)</f>
        <v>0</v>
      </c>
      <c r="BL344" s="16" t="s">
        <v>213</v>
      </c>
      <c r="BM344" s="234" t="s">
        <v>626</v>
      </c>
    </row>
    <row r="345" s="1" customFormat="1" ht="16.5" customHeight="1">
      <c r="B345" s="37"/>
      <c r="C345" s="223" t="s">
        <v>627</v>
      </c>
      <c r="D345" s="223" t="s">
        <v>127</v>
      </c>
      <c r="E345" s="224" t="s">
        <v>628</v>
      </c>
      <c r="F345" s="225" t="s">
        <v>629</v>
      </c>
      <c r="G345" s="226" t="s">
        <v>207</v>
      </c>
      <c r="H345" s="227">
        <v>1</v>
      </c>
      <c r="I345" s="228"/>
      <c r="J345" s="229">
        <f>ROUND(I345*H345,2)</f>
        <v>0</v>
      </c>
      <c r="K345" s="225" t="s">
        <v>1</v>
      </c>
      <c r="L345" s="42"/>
      <c r="M345" s="230" t="s">
        <v>1</v>
      </c>
      <c r="N345" s="231" t="s">
        <v>41</v>
      </c>
      <c r="O345" s="85"/>
      <c r="P345" s="232">
        <f>O345*H345</f>
        <v>0</v>
      </c>
      <c r="Q345" s="232">
        <v>0.00052999999999999998</v>
      </c>
      <c r="R345" s="232">
        <f>Q345*H345</f>
        <v>0.00052999999999999998</v>
      </c>
      <c r="S345" s="232">
        <v>0</v>
      </c>
      <c r="T345" s="233">
        <f>S345*H345</f>
        <v>0</v>
      </c>
      <c r="AR345" s="234" t="s">
        <v>213</v>
      </c>
      <c r="AT345" s="234" t="s">
        <v>127</v>
      </c>
      <c r="AU345" s="234" t="s">
        <v>86</v>
      </c>
      <c r="AY345" s="16" t="s">
        <v>125</v>
      </c>
      <c r="BE345" s="235">
        <f>IF(N345="základní",J345,0)</f>
        <v>0</v>
      </c>
      <c r="BF345" s="235">
        <f>IF(N345="snížená",J345,0)</f>
        <v>0</v>
      </c>
      <c r="BG345" s="235">
        <f>IF(N345="zákl. přenesená",J345,0)</f>
        <v>0</v>
      </c>
      <c r="BH345" s="235">
        <f>IF(N345="sníž. přenesená",J345,0)</f>
        <v>0</v>
      </c>
      <c r="BI345" s="235">
        <f>IF(N345="nulová",J345,0)</f>
        <v>0</v>
      </c>
      <c r="BJ345" s="16" t="s">
        <v>84</v>
      </c>
      <c r="BK345" s="235">
        <f>ROUND(I345*H345,2)</f>
        <v>0</v>
      </c>
      <c r="BL345" s="16" t="s">
        <v>213</v>
      </c>
      <c r="BM345" s="234" t="s">
        <v>630</v>
      </c>
    </row>
    <row r="346" s="1" customFormat="1" ht="24" customHeight="1">
      <c r="B346" s="37"/>
      <c r="C346" s="223" t="s">
        <v>631</v>
      </c>
      <c r="D346" s="223" t="s">
        <v>127</v>
      </c>
      <c r="E346" s="224" t="s">
        <v>632</v>
      </c>
      <c r="F346" s="225" t="s">
        <v>633</v>
      </c>
      <c r="G346" s="226" t="s">
        <v>356</v>
      </c>
      <c r="H346" s="227">
        <v>1</v>
      </c>
      <c r="I346" s="228"/>
      <c r="J346" s="229">
        <f>ROUND(I346*H346,2)</f>
        <v>0</v>
      </c>
      <c r="K346" s="225" t="s">
        <v>1</v>
      </c>
      <c r="L346" s="42"/>
      <c r="M346" s="230" t="s">
        <v>1</v>
      </c>
      <c r="N346" s="231" t="s">
        <v>41</v>
      </c>
      <c r="O346" s="85"/>
      <c r="P346" s="232">
        <f>O346*H346</f>
        <v>0</v>
      </c>
      <c r="Q346" s="232">
        <v>0.0066800000000000002</v>
      </c>
      <c r="R346" s="232">
        <f>Q346*H346</f>
        <v>0.0066800000000000002</v>
      </c>
      <c r="S346" s="232">
        <v>0</v>
      </c>
      <c r="T346" s="233">
        <f>S346*H346</f>
        <v>0</v>
      </c>
      <c r="AR346" s="234" t="s">
        <v>213</v>
      </c>
      <c r="AT346" s="234" t="s">
        <v>127</v>
      </c>
      <c r="AU346" s="234" t="s">
        <v>86</v>
      </c>
      <c r="AY346" s="16" t="s">
        <v>125</v>
      </c>
      <c r="BE346" s="235">
        <f>IF(N346="základní",J346,0)</f>
        <v>0</v>
      </c>
      <c r="BF346" s="235">
        <f>IF(N346="snížená",J346,0)</f>
        <v>0</v>
      </c>
      <c r="BG346" s="235">
        <f>IF(N346="zákl. přenesená",J346,0)</f>
        <v>0</v>
      </c>
      <c r="BH346" s="235">
        <f>IF(N346="sníž. přenesená",J346,0)</f>
        <v>0</v>
      </c>
      <c r="BI346" s="235">
        <f>IF(N346="nulová",J346,0)</f>
        <v>0</v>
      </c>
      <c r="BJ346" s="16" t="s">
        <v>84</v>
      </c>
      <c r="BK346" s="235">
        <f>ROUND(I346*H346,2)</f>
        <v>0</v>
      </c>
      <c r="BL346" s="16" t="s">
        <v>213</v>
      </c>
      <c r="BM346" s="234" t="s">
        <v>634</v>
      </c>
    </row>
    <row r="347" s="1" customFormat="1" ht="16.5" customHeight="1">
      <c r="B347" s="37"/>
      <c r="C347" s="223" t="s">
        <v>635</v>
      </c>
      <c r="D347" s="223" t="s">
        <v>127</v>
      </c>
      <c r="E347" s="224" t="s">
        <v>636</v>
      </c>
      <c r="F347" s="225" t="s">
        <v>637</v>
      </c>
      <c r="G347" s="226" t="s">
        <v>207</v>
      </c>
      <c r="H347" s="227">
        <v>29</v>
      </c>
      <c r="I347" s="228"/>
      <c r="J347" s="229">
        <f>ROUND(I347*H347,2)</f>
        <v>0</v>
      </c>
      <c r="K347" s="225" t="s">
        <v>140</v>
      </c>
      <c r="L347" s="42"/>
      <c r="M347" s="230" t="s">
        <v>1</v>
      </c>
      <c r="N347" s="231" t="s">
        <v>41</v>
      </c>
      <c r="O347" s="85"/>
      <c r="P347" s="232">
        <f>O347*H347</f>
        <v>0</v>
      </c>
      <c r="Q347" s="232">
        <v>0.00029</v>
      </c>
      <c r="R347" s="232">
        <f>Q347*H347</f>
        <v>0.0084100000000000008</v>
      </c>
      <c r="S347" s="232">
        <v>0</v>
      </c>
      <c r="T347" s="233">
        <f>S347*H347</f>
        <v>0</v>
      </c>
      <c r="AR347" s="234" t="s">
        <v>213</v>
      </c>
      <c r="AT347" s="234" t="s">
        <v>127</v>
      </c>
      <c r="AU347" s="234" t="s">
        <v>86</v>
      </c>
      <c r="AY347" s="16" t="s">
        <v>125</v>
      </c>
      <c r="BE347" s="235">
        <f>IF(N347="základní",J347,0)</f>
        <v>0</v>
      </c>
      <c r="BF347" s="235">
        <f>IF(N347="snížená",J347,0)</f>
        <v>0</v>
      </c>
      <c r="BG347" s="235">
        <f>IF(N347="zákl. přenesená",J347,0)</f>
        <v>0</v>
      </c>
      <c r="BH347" s="235">
        <f>IF(N347="sníž. přenesená",J347,0)</f>
        <v>0</v>
      </c>
      <c r="BI347" s="235">
        <f>IF(N347="nulová",J347,0)</f>
        <v>0</v>
      </c>
      <c r="BJ347" s="16" t="s">
        <v>84</v>
      </c>
      <c r="BK347" s="235">
        <f>ROUND(I347*H347,2)</f>
        <v>0</v>
      </c>
      <c r="BL347" s="16" t="s">
        <v>213</v>
      </c>
      <c r="BM347" s="234" t="s">
        <v>638</v>
      </c>
    </row>
    <row r="348" s="14" customFormat="1">
      <c r="B348" s="270"/>
      <c r="C348" s="271"/>
      <c r="D348" s="238" t="s">
        <v>133</v>
      </c>
      <c r="E348" s="272" t="s">
        <v>1</v>
      </c>
      <c r="F348" s="273" t="s">
        <v>639</v>
      </c>
      <c r="G348" s="271"/>
      <c r="H348" s="272" t="s">
        <v>1</v>
      </c>
      <c r="I348" s="274"/>
      <c r="J348" s="271"/>
      <c r="K348" s="271"/>
      <c r="L348" s="275"/>
      <c r="M348" s="276"/>
      <c r="N348" s="277"/>
      <c r="O348" s="277"/>
      <c r="P348" s="277"/>
      <c r="Q348" s="277"/>
      <c r="R348" s="277"/>
      <c r="S348" s="277"/>
      <c r="T348" s="278"/>
      <c r="AT348" s="279" t="s">
        <v>133</v>
      </c>
      <c r="AU348" s="279" t="s">
        <v>86</v>
      </c>
      <c r="AV348" s="14" t="s">
        <v>84</v>
      </c>
      <c r="AW348" s="14" t="s">
        <v>31</v>
      </c>
      <c r="AX348" s="14" t="s">
        <v>76</v>
      </c>
      <c r="AY348" s="279" t="s">
        <v>125</v>
      </c>
    </row>
    <row r="349" s="12" customFormat="1">
      <c r="B349" s="236"/>
      <c r="C349" s="237"/>
      <c r="D349" s="238" t="s">
        <v>133</v>
      </c>
      <c r="E349" s="239" t="s">
        <v>1</v>
      </c>
      <c r="F349" s="240" t="s">
        <v>238</v>
      </c>
      <c r="G349" s="237"/>
      <c r="H349" s="241">
        <v>29</v>
      </c>
      <c r="I349" s="242"/>
      <c r="J349" s="237"/>
      <c r="K349" s="237"/>
      <c r="L349" s="243"/>
      <c r="M349" s="244"/>
      <c r="N349" s="245"/>
      <c r="O349" s="245"/>
      <c r="P349" s="245"/>
      <c r="Q349" s="245"/>
      <c r="R349" s="245"/>
      <c r="S349" s="245"/>
      <c r="T349" s="246"/>
      <c r="AT349" s="247" t="s">
        <v>133</v>
      </c>
      <c r="AU349" s="247" t="s">
        <v>86</v>
      </c>
      <c r="AV349" s="12" t="s">
        <v>86</v>
      </c>
      <c r="AW349" s="12" t="s">
        <v>31</v>
      </c>
      <c r="AX349" s="12" t="s">
        <v>84</v>
      </c>
      <c r="AY349" s="247" t="s">
        <v>125</v>
      </c>
    </row>
    <row r="350" s="1" customFormat="1" ht="24" customHeight="1">
      <c r="B350" s="37"/>
      <c r="C350" s="223" t="s">
        <v>640</v>
      </c>
      <c r="D350" s="223" t="s">
        <v>127</v>
      </c>
      <c r="E350" s="224" t="s">
        <v>641</v>
      </c>
      <c r="F350" s="225" t="s">
        <v>642</v>
      </c>
      <c r="G350" s="226" t="s">
        <v>356</v>
      </c>
      <c r="H350" s="227">
        <v>2</v>
      </c>
      <c r="I350" s="228"/>
      <c r="J350" s="229">
        <f>ROUND(I350*H350,2)</f>
        <v>0</v>
      </c>
      <c r="K350" s="225" t="s">
        <v>1</v>
      </c>
      <c r="L350" s="42"/>
      <c r="M350" s="230" t="s">
        <v>1</v>
      </c>
      <c r="N350" s="231" t="s">
        <v>41</v>
      </c>
      <c r="O350" s="85"/>
      <c r="P350" s="232">
        <f>O350*H350</f>
        <v>0</v>
      </c>
      <c r="Q350" s="232">
        <v>0.00081999999999999998</v>
      </c>
      <c r="R350" s="232">
        <f>Q350*H350</f>
        <v>0.00164</v>
      </c>
      <c r="S350" s="232">
        <v>0</v>
      </c>
      <c r="T350" s="233">
        <f>S350*H350</f>
        <v>0</v>
      </c>
      <c r="AR350" s="234" t="s">
        <v>213</v>
      </c>
      <c r="AT350" s="234" t="s">
        <v>127</v>
      </c>
      <c r="AU350" s="234" t="s">
        <v>86</v>
      </c>
      <c r="AY350" s="16" t="s">
        <v>125</v>
      </c>
      <c r="BE350" s="235">
        <f>IF(N350="základní",J350,0)</f>
        <v>0</v>
      </c>
      <c r="BF350" s="235">
        <f>IF(N350="snížená",J350,0)</f>
        <v>0</v>
      </c>
      <c r="BG350" s="235">
        <f>IF(N350="zákl. přenesená",J350,0)</f>
        <v>0</v>
      </c>
      <c r="BH350" s="235">
        <f>IF(N350="sníž. přenesená",J350,0)</f>
        <v>0</v>
      </c>
      <c r="BI350" s="235">
        <f>IF(N350="nulová",J350,0)</f>
        <v>0</v>
      </c>
      <c r="BJ350" s="16" t="s">
        <v>84</v>
      </c>
      <c r="BK350" s="235">
        <f>ROUND(I350*H350,2)</f>
        <v>0</v>
      </c>
      <c r="BL350" s="16" t="s">
        <v>213</v>
      </c>
      <c r="BM350" s="234" t="s">
        <v>643</v>
      </c>
    </row>
    <row r="351" s="1" customFormat="1" ht="24" customHeight="1">
      <c r="B351" s="37"/>
      <c r="C351" s="223" t="s">
        <v>644</v>
      </c>
      <c r="D351" s="223" t="s">
        <v>127</v>
      </c>
      <c r="E351" s="224" t="s">
        <v>645</v>
      </c>
      <c r="F351" s="225" t="s">
        <v>646</v>
      </c>
      <c r="G351" s="226" t="s">
        <v>207</v>
      </c>
      <c r="H351" s="227">
        <v>2</v>
      </c>
      <c r="I351" s="228"/>
      <c r="J351" s="229">
        <f>ROUND(I351*H351,2)</f>
        <v>0</v>
      </c>
      <c r="K351" s="225" t="s">
        <v>140</v>
      </c>
      <c r="L351" s="42"/>
      <c r="M351" s="230" t="s">
        <v>1</v>
      </c>
      <c r="N351" s="231" t="s">
        <v>41</v>
      </c>
      <c r="O351" s="85"/>
      <c r="P351" s="232">
        <f>O351*H351</f>
        <v>0</v>
      </c>
      <c r="Q351" s="232">
        <v>0.00025000000000000001</v>
      </c>
      <c r="R351" s="232">
        <f>Q351*H351</f>
        <v>0.00050000000000000001</v>
      </c>
      <c r="S351" s="232">
        <v>0</v>
      </c>
      <c r="T351" s="233">
        <f>S351*H351</f>
        <v>0</v>
      </c>
      <c r="AR351" s="234" t="s">
        <v>213</v>
      </c>
      <c r="AT351" s="234" t="s">
        <v>127</v>
      </c>
      <c r="AU351" s="234" t="s">
        <v>86</v>
      </c>
      <c r="AY351" s="16" t="s">
        <v>125</v>
      </c>
      <c r="BE351" s="235">
        <f>IF(N351="základní",J351,0)</f>
        <v>0</v>
      </c>
      <c r="BF351" s="235">
        <f>IF(N351="snížená",J351,0)</f>
        <v>0</v>
      </c>
      <c r="BG351" s="235">
        <f>IF(N351="zákl. přenesená",J351,0)</f>
        <v>0</v>
      </c>
      <c r="BH351" s="235">
        <f>IF(N351="sníž. přenesená",J351,0)</f>
        <v>0</v>
      </c>
      <c r="BI351" s="235">
        <f>IF(N351="nulová",J351,0)</f>
        <v>0</v>
      </c>
      <c r="BJ351" s="16" t="s">
        <v>84</v>
      </c>
      <c r="BK351" s="235">
        <f>ROUND(I351*H351,2)</f>
        <v>0</v>
      </c>
      <c r="BL351" s="16" t="s">
        <v>213</v>
      </c>
      <c r="BM351" s="234" t="s">
        <v>647</v>
      </c>
    </row>
    <row r="352" s="1" customFormat="1" ht="24" customHeight="1">
      <c r="B352" s="37"/>
      <c r="C352" s="223" t="s">
        <v>648</v>
      </c>
      <c r="D352" s="223" t="s">
        <v>127</v>
      </c>
      <c r="E352" s="224" t="s">
        <v>649</v>
      </c>
      <c r="F352" s="225" t="s">
        <v>650</v>
      </c>
      <c r="G352" s="226" t="s">
        <v>207</v>
      </c>
      <c r="H352" s="227">
        <v>2</v>
      </c>
      <c r="I352" s="228"/>
      <c r="J352" s="229">
        <f>ROUND(I352*H352,2)</f>
        <v>0</v>
      </c>
      <c r="K352" s="225" t="s">
        <v>140</v>
      </c>
      <c r="L352" s="42"/>
      <c r="M352" s="230" t="s">
        <v>1</v>
      </c>
      <c r="N352" s="231" t="s">
        <v>41</v>
      </c>
      <c r="O352" s="85"/>
      <c r="P352" s="232">
        <f>O352*H352</f>
        <v>0</v>
      </c>
      <c r="Q352" s="232">
        <v>0.00025000000000000001</v>
      </c>
      <c r="R352" s="232">
        <f>Q352*H352</f>
        <v>0.00050000000000000001</v>
      </c>
      <c r="S352" s="232">
        <v>0</v>
      </c>
      <c r="T352" s="233">
        <f>S352*H352</f>
        <v>0</v>
      </c>
      <c r="AR352" s="234" t="s">
        <v>213</v>
      </c>
      <c r="AT352" s="234" t="s">
        <v>127</v>
      </c>
      <c r="AU352" s="234" t="s">
        <v>86</v>
      </c>
      <c r="AY352" s="16" t="s">
        <v>125</v>
      </c>
      <c r="BE352" s="235">
        <f>IF(N352="základní",J352,0)</f>
        <v>0</v>
      </c>
      <c r="BF352" s="235">
        <f>IF(N352="snížená",J352,0)</f>
        <v>0</v>
      </c>
      <c r="BG352" s="235">
        <f>IF(N352="zákl. přenesená",J352,0)</f>
        <v>0</v>
      </c>
      <c r="BH352" s="235">
        <f>IF(N352="sníž. přenesená",J352,0)</f>
        <v>0</v>
      </c>
      <c r="BI352" s="235">
        <f>IF(N352="nulová",J352,0)</f>
        <v>0</v>
      </c>
      <c r="BJ352" s="16" t="s">
        <v>84</v>
      </c>
      <c r="BK352" s="235">
        <f>ROUND(I352*H352,2)</f>
        <v>0</v>
      </c>
      <c r="BL352" s="16" t="s">
        <v>213</v>
      </c>
      <c r="BM352" s="234" t="s">
        <v>651</v>
      </c>
    </row>
    <row r="353" s="1" customFormat="1" ht="24" customHeight="1">
      <c r="B353" s="37"/>
      <c r="C353" s="223" t="s">
        <v>652</v>
      </c>
      <c r="D353" s="223" t="s">
        <v>127</v>
      </c>
      <c r="E353" s="224" t="s">
        <v>653</v>
      </c>
      <c r="F353" s="225" t="s">
        <v>654</v>
      </c>
      <c r="G353" s="226" t="s">
        <v>207</v>
      </c>
      <c r="H353" s="227">
        <v>4</v>
      </c>
      <c r="I353" s="228"/>
      <c r="J353" s="229">
        <f>ROUND(I353*H353,2)</f>
        <v>0</v>
      </c>
      <c r="K353" s="225" t="s">
        <v>140</v>
      </c>
      <c r="L353" s="42"/>
      <c r="M353" s="230" t="s">
        <v>1</v>
      </c>
      <c r="N353" s="231" t="s">
        <v>41</v>
      </c>
      <c r="O353" s="85"/>
      <c r="P353" s="232">
        <f>O353*H353</f>
        <v>0</v>
      </c>
      <c r="Q353" s="232">
        <v>0.00025000000000000001</v>
      </c>
      <c r="R353" s="232">
        <f>Q353*H353</f>
        <v>0.001</v>
      </c>
      <c r="S353" s="232">
        <v>0</v>
      </c>
      <c r="T353" s="233">
        <f>S353*H353</f>
        <v>0</v>
      </c>
      <c r="AR353" s="234" t="s">
        <v>213</v>
      </c>
      <c r="AT353" s="234" t="s">
        <v>127</v>
      </c>
      <c r="AU353" s="234" t="s">
        <v>86</v>
      </c>
      <c r="AY353" s="16" t="s">
        <v>125</v>
      </c>
      <c r="BE353" s="235">
        <f>IF(N353="základní",J353,0)</f>
        <v>0</v>
      </c>
      <c r="BF353" s="235">
        <f>IF(N353="snížená",J353,0)</f>
        <v>0</v>
      </c>
      <c r="BG353" s="235">
        <f>IF(N353="zákl. přenesená",J353,0)</f>
        <v>0</v>
      </c>
      <c r="BH353" s="235">
        <f>IF(N353="sníž. přenesená",J353,0)</f>
        <v>0</v>
      </c>
      <c r="BI353" s="235">
        <f>IF(N353="nulová",J353,0)</f>
        <v>0</v>
      </c>
      <c r="BJ353" s="16" t="s">
        <v>84</v>
      </c>
      <c r="BK353" s="235">
        <f>ROUND(I353*H353,2)</f>
        <v>0</v>
      </c>
      <c r="BL353" s="16" t="s">
        <v>213</v>
      </c>
      <c r="BM353" s="234" t="s">
        <v>655</v>
      </c>
    </row>
    <row r="354" s="1" customFormat="1" ht="24" customHeight="1">
      <c r="B354" s="37"/>
      <c r="C354" s="223" t="s">
        <v>656</v>
      </c>
      <c r="D354" s="223" t="s">
        <v>127</v>
      </c>
      <c r="E354" s="224" t="s">
        <v>449</v>
      </c>
      <c r="F354" s="225" t="s">
        <v>450</v>
      </c>
      <c r="G354" s="226" t="s">
        <v>201</v>
      </c>
      <c r="H354" s="227">
        <v>591</v>
      </c>
      <c r="I354" s="228"/>
      <c r="J354" s="229">
        <f>ROUND(I354*H354,2)</f>
        <v>0</v>
      </c>
      <c r="K354" s="225" t="s">
        <v>140</v>
      </c>
      <c r="L354" s="42"/>
      <c r="M354" s="230" t="s">
        <v>1</v>
      </c>
      <c r="N354" s="231" t="s">
        <v>41</v>
      </c>
      <c r="O354" s="85"/>
      <c r="P354" s="232">
        <f>O354*H354</f>
        <v>0</v>
      </c>
      <c r="Q354" s="232">
        <v>0.00019000000000000001</v>
      </c>
      <c r="R354" s="232">
        <f>Q354*H354</f>
        <v>0.11229</v>
      </c>
      <c r="S354" s="232">
        <v>0</v>
      </c>
      <c r="T354" s="233">
        <f>S354*H354</f>
        <v>0</v>
      </c>
      <c r="AR354" s="234" t="s">
        <v>213</v>
      </c>
      <c r="AT354" s="234" t="s">
        <v>127</v>
      </c>
      <c r="AU354" s="234" t="s">
        <v>86</v>
      </c>
      <c r="AY354" s="16" t="s">
        <v>125</v>
      </c>
      <c r="BE354" s="235">
        <f>IF(N354="základní",J354,0)</f>
        <v>0</v>
      </c>
      <c r="BF354" s="235">
        <f>IF(N354="snížená",J354,0)</f>
        <v>0</v>
      </c>
      <c r="BG354" s="235">
        <f>IF(N354="zákl. přenesená",J354,0)</f>
        <v>0</v>
      </c>
      <c r="BH354" s="235">
        <f>IF(N354="sníž. přenesená",J354,0)</f>
        <v>0</v>
      </c>
      <c r="BI354" s="235">
        <f>IF(N354="nulová",J354,0)</f>
        <v>0</v>
      </c>
      <c r="BJ354" s="16" t="s">
        <v>84</v>
      </c>
      <c r="BK354" s="235">
        <f>ROUND(I354*H354,2)</f>
        <v>0</v>
      </c>
      <c r="BL354" s="16" t="s">
        <v>213</v>
      </c>
      <c r="BM354" s="234" t="s">
        <v>657</v>
      </c>
    </row>
    <row r="355" s="1" customFormat="1" ht="24" customHeight="1">
      <c r="B355" s="37"/>
      <c r="C355" s="223" t="s">
        <v>658</v>
      </c>
      <c r="D355" s="223" t="s">
        <v>127</v>
      </c>
      <c r="E355" s="224" t="s">
        <v>659</v>
      </c>
      <c r="F355" s="225" t="s">
        <v>660</v>
      </c>
      <c r="G355" s="226" t="s">
        <v>201</v>
      </c>
      <c r="H355" s="227">
        <v>89</v>
      </c>
      <c r="I355" s="228"/>
      <c r="J355" s="229">
        <f>ROUND(I355*H355,2)</f>
        <v>0</v>
      </c>
      <c r="K355" s="225" t="s">
        <v>140</v>
      </c>
      <c r="L355" s="42"/>
      <c r="M355" s="230" t="s">
        <v>1</v>
      </c>
      <c r="N355" s="231" t="s">
        <v>41</v>
      </c>
      <c r="O355" s="85"/>
      <c r="P355" s="232">
        <f>O355*H355</f>
        <v>0</v>
      </c>
      <c r="Q355" s="232">
        <v>0.00035</v>
      </c>
      <c r="R355" s="232">
        <f>Q355*H355</f>
        <v>0.031150000000000001</v>
      </c>
      <c r="S355" s="232">
        <v>0</v>
      </c>
      <c r="T355" s="233">
        <f>S355*H355</f>
        <v>0</v>
      </c>
      <c r="AR355" s="234" t="s">
        <v>213</v>
      </c>
      <c r="AT355" s="234" t="s">
        <v>127</v>
      </c>
      <c r="AU355" s="234" t="s">
        <v>86</v>
      </c>
      <c r="AY355" s="16" t="s">
        <v>125</v>
      </c>
      <c r="BE355" s="235">
        <f>IF(N355="základní",J355,0)</f>
        <v>0</v>
      </c>
      <c r="BF355" s="235">
        <f>IF(N355="snížená",J355,0)</f>
        <v>0</v>
      </c>
      <c r="BG355" s="235">
        <f>IF(N355="zákl. přenesená",J355,0)</f>
        <v>0</v>
      </c>
      <c r="BH355" s="235">
        <f>IF(N355="sníž. přenesená",J355,0)</f>
        <v>0</v>
      </c>
      <c r="BI355" s="235">
        <f>IF(N355="nulová",J355,0)</f>
        <v>0</v>
      </c>
      <c r="BJ355" s="16" t="s">
        <v>84</v>
      </c>
      <c r="BK355" s="235">
        <f>ROUND(I355*H355,2)</f>
        <v>0</v>
      </c>
      <c r="BL355" s="16" t="s">
        <v>213</v>
      </c>
      <c r="BM355" s="234" t="s">
        <v>661</v>
      </c>
    </row>
    <row r="356" s="1" customFormat="1" ht="16.5" customHeight="1">
      <c r="B356" s="37"/>
      <c r="C356" s="223" t="s">
        <v>662</v>
      </c>
      <c r="D356" s="223" t="s">
        <v>127</v>
      </c>
      <c r="E356" s="224" t="s">
        <v>663</v>
      </c>
      <c r="F356" s="225" t="s">
        <v>664</v>
      </c>
      <c r="G356" s="226" t="s">
        <v>201</v>
      </c>
      <c r="H356" s="227">
        <v>680</v>
      </c>
      <c r="I356" s="228"/>
      <c r="J356" s="229">
        <f>ROUND(I356*H356,2)</f>
        <v>0</v>
      </c>
      <c r="K356" s="225" t="s">
        <v>140</v>
      </c>
      <c r="L356" s="42"/>
      <c r="M356" s="230" t="s">
        <v>1</v>
      </c>
      <c r="N356" s="231" t="s">
        <v>41</v>
      </c>
      <c r="O356" s="85"/>
      <c r="P356" s="232">
        <f>O356*H356</f>
        <v>0</v>
      </c>
      <c r="Q356" s="232">
        <v>1.0000000000000001E-05</v>
      </c>
      <c r="R356" s="232">
        <f>Q356*H356</f>
        <v>0.0068000000000000005</v>
      </c>
      <c r="S356" s="232">
        <v>0</v>
      </c>
      <c r="T356" s="233">
        <f>S356*H356</f>
        <v>0</v>
      </c>
      <c r="AR356" s="234" t="s">
        <v>213</v>
      </c>
      <c r="AT356" s="234" t="s">
        <v>127</v>
      </c>
      <c r="AU356" s="234" t="s">
        <v>86</v>
      </c>
      <c r="AY356" s="16" t="s">
        <v>125</v>
      </c>
      <c r="BE356" s="235">
        <f>IF(N356="základní",J356,0)</f>
        <v>0</v>
      </c>
      <c r="BF356" s="235">
        <f>IF(N356="snížená",J356,0)</f>
        <v>0</v>
      </c>
      <c r="BG356" s="235">
        <f>IF(N356="zákl. přenesená",J356,0)</f>
        <v>0</v>
      </c>
      <c r="BH356" s="235">
        <f>IF(N356="sníž. přenesená",J356,0)</f>
        <v>0</v>
      </c>
      <c r="BI356" s="235">
        <f>IF(N356="nulová",J356,0)</f>
        <v>0</v>
      </c>
      <c r="BJ356" s="16" t="s">
        <v>84</v>
      </c>
      <c r="BK356" s="235">
        <f>ROUND(I356*H356,2)</f>
        <v>0</v>
      </c>
      <c r="BL356" s="16" t="s">
        <v>213</v>
      </c>
      <c r="BM356" s="234" t="s">
        <v>665</v>
      </c>
    </row>
    <row r="357" s="12" customFormat="1">
      <c r="B357" s="236"/>
      <c r="C357" s="237"/>
      <c r="D357" s="238" t="s">
        <v>133</v>
      </c>
      <c r="E357" s="239" t="s">
        <v>1</v>
      </c>
      <c r="F357" s="240" t="s">
        <v>666</v>
      </c>
      <c r="G357" s="237"/>
      <c r="H357" s="241">
        <v>680</v>
      </c>
      <c r="I357" s="242"/>
      <c r="J357" s="237"/>
      <c r="K357" s="237"/>
      <c r="L357" s="243"/>
      <c r="M357" s="244"/>
      <c r="N357" s="245"/>
      <c r="O357" s="245"/>
      <c r="P357" s="245"/>
      <c r="Q357" s="245"/>
      <c r="R357" s="245"/>
      <c r="S357" s="245"/>
      <c r="T357" s="246"/>
      <c r="AT357" s="247" t="s">
        <v>133</v>
      </c>
      <c r="AU357" s="247" t="s">
        <v>86</v>
      </c>
      <c r="AV357" s="12" t="s">
        <v>86</v>
      </c>
      <c r="AW357" s="12" t="s">
        <v>31</v>
      </c>
      <c r="AX357" s="12" t="s">
        <v>84</v>
      </c>
      <c r="AY357" s="247" t="s">
        <v>125</v>
      </c>
    </row>
    <row r="358" s="1" customFormat="1" ht="24" customHeight="1">
      <c r="B358" s="37"/>
      <c r="C358" s="223" t="s">
        <v>667</v>
      </c>
      <c r="D358" s="223" t="s">
        <v>127</v>
      </c>
      <c r="E358" s="224" t="s">
        <v>453</v>
      </c>
      <c r="F358" s="225" t="s">
        <v>454</v>
      </c>
      <c r="G358" s="226" t="s">
        <v>409</v>
      </c>
      <c r="H358" s="269"/>
      <c r="I358" s="228"/>
      <c r="J358" s="229">
        <f>ROUND(I358*H358,2)</f>
        <v>0</v>
      </c>
      <c r="K358" s="225" t="s">
        <v>140</v>
      </c>
      <c r="L358" s="42"/>
      <c r="M358" s="230" t="s">
        <v>1</v>
      </c>
      <c r="N358" s="231" t="s">
        <v>41</v>
      </c>
      <c r="O358" s="85"/>
      <c r="P358" s="232">
        <f>O358*H358</f>
        <v>0</v>
      </c>
      <c r="Q358" s="232">
        <v>0</v>
      </c>
      <c r="R358" s="232">
        <f>Q358*H358</f>
        <v>0</v>
      </c>
      <c r="S358" s="232">
        <v>0</v>
      </c>
      <c r="T358" s="233">
        <f>S358*H358</f>
        <v>0</v>
      </c>
      <c r="AR358" s="234" t="s">
        <v>213</v>
      </c>
      <c r="AT358" s="234" t="s">
        <v>127</v>
      </c>
      <c r="AU358" s="234" t="s">
        <v>86</v>
      </c>
      <c r="AY358" s="16" t="s">
        <v>125</v>
      </c>
      <c r="BE358" s="235">
        <f>IF(N358="základní",J358,0)</f>
        <v>0</v>
      </c>
      <c r="BF358" s="235">
        <f>IF(N358="snížená",J358,0)</f>
        <v>0</v>
      </c>
      <c r="BG358" s="235">
        <f>IF(N358="zákl. přenesená",J358,0)</f>
        <v>0</v>
      </c>
      <c r="BH358" s="235">
        <f>IF(N358="sníž. přenesená",J358,0)</f>
        <v>0</v>
      </c>
      <c r="BI358" s="235">
        <f>IF(N358="nulová",J358,0)</f>
        <v>0</v>
      </c>
      <c r="BJ358" s="16" t="s">
        <v>84</v>
      </c>
      <c r="BK358" s="235">
        <f>ROUND(I358*H358,2)</f>
        <v>0</v>
      </c>
      <c r="BL358" s="16" t="s">
        <v>213</v>
      </c>
      <c r="BM358" s="234" t="s">
        <v>668</v>
      </c>
    </row>
    <row r="359" s="11" customFormat="1" ht="22.8" customHeight="1">
      <c r="B359" s="207"/>
      <c r="C359" s="208"/>
      <c r="D359" s="209" t="s">
        <v>75</v>
      </c>
      <c r="E359" s="221" t="s">
        <v>669</v>
      </c>
      <c r="F359" s="221" t="s">
        <v>670</v>
      </c>
      <c r="G359" s="208"/>
      <c r="H359" s="208"/>
      <c r="I359" s="211"/>
      <c r="J359" s="222">
        <f>BK359</f>
        <v>0</v>
      </c>
      <c r="K359" s="208"/>
      <c r="L359" s="213"/>
      <c r="M359" s="214"/>
      <c r="N359" s="215"/>
      <c r="O359" s="215"/>
      <c r="P359" s="216">
        <f>SUM(P360:P421)</f>
        <v>0</v>
      </c>
      <c r="Q359" s="215"/>
      <c r="R359" s="216">
        <f>SUM(R360:R421)</f>
        <v>1.8712500000000001</v>
      </c>
      <c r="S359" s="215"/>
      <c r="T359" s="217">
        <f>SUM(T360:T421)</f>
        <v>0</v>
      </c>
      <c r="AR359" s="218" t="s">
        <v>86</v>
      </c>
      <c r="AT359" s="219" t="s">
        <v>75</v>
      </c>
      <c r="AU359" s="219" t="s">
        <v>84</v>
      </c>
      <c r="AY359" s="218" t="s">
        <v>125</v>
      </c>
      <c r="BK359" s="220">
        <f>SUM(BK360:BK421)</f>
        <v>0</v>
      </c>
    </row>
    <row r="360" s="1" customFormat="1" ht="24" customHeight="1">
      <c r="B360" s="37"/>
      <c r="C360" s="223" t="s">
        <v>671</v>
      </c>
      <c r="D360" s="223" t="s">
        <v>127</v>
      </c>
      <c r="E360" s="224" t="s">
        <v>672</v>
      </c>
      <c r="F360" s="225" t="s">
        <v>673</v>
      </c>
      <c r="G360" s="226" t="s">
        <v>356</v>
      </c>
      <c r="H360" s="227">
        <v>1</v>
      </c>
      <c r="I360" s="228"/>
      <c r="J360" s="229">
        <f>ROUND(I360*H360,2)</f>
        <v>0</v>
      </c>
      <c r="K360" s="225" t="s">
        <v>140</v>
      </c>
      <c r="L360" s="42"/>
      <c r="M360" s="230" t="s">
        <v>1</v>
      </c>
      <c r="N360" s="231" t="s">
        <v>41</v>
      </c>
      <c r="O360" s="85"/>
      <c r="P360" s="232">
        <f>O360*H360</f>
        <v>0</v>
      </c>
      <c r="Q360" s="232">
        <v>0.014970000000000001</v>
      </c>
      <c r="R360" s="232">
        <f>Q360*H360</f>
        <v>0.014970000000000001</v>
      </c>
      <c r="S360" s="232">
        <v>0</v>
      </c>
      <c r="T360" s="233">
        <f>S360*H360</f>
        <v>0</v>
      </c>
      <c r="AR360" s="234" t="s">
        <v>213</v>
      </c>
      <c r="AT360" s="234" t="s">
        <v>127</v>
      </c>
      <c r="AU360" s="234" t="s">
        <v>86</v>
      </c>
      <c r="AY360" s="16" t="s">
        <v>125</v>
      </c>
      <c r="BE360" s="235">
        <f>IF(N360="základní",J360,0)</f>
        <v>0</v>
      </c>
      <c r="BF360" s="235">
        <f>IF(N360="snížená",J360,0)</f>
        <v>0</v>
      </c>
      <c r="BG360" s="235">
        <f>IF(N360="zákl. přenesená",J360,0)</f>
        <v>0</v>
      </c>
      <c r="BH360" s="235">
        <f>IF(N360="sníž. přenesená",J360,0)</f>
        <v>0</v>
      </c>
      <c r="BI360" s="235">
        <f>IF(N360="nulová",J360,0)</f>
        <v>0</v>
      </c>
      <c r="BJ360" s="16" t="s">
        <v>84</v>
      </c>
      <c r="BK360" s="235">
        <f>ROUND(I360*H360,2)</f>
        <v>0</v>
      </c>
      <c r="BL360" s="16" t="s">
        <v>213</v>
      </c>
      <c r="BM360" s="234" t="s">
        <v>674</v>
      </c>
    </row>
    <row r="361" s="1" customFormat="1" ht="24" customHeight="1">
      <c r="B361" s="37"/>
      <c r="C361" s="223" t="s">
        <v>675</v>
      </c>
      <c r="D361" s="223" t="s">
        <v>127</v>
      </c>
      <c r="E361" s="224" t="s">
        <v>676</v>
      </c>
      <c r="F361" s="225" t="s">
        <v>677</v>
      </c>
      <c r="G361" s="226" t="s">
        <v>356</v>
      </c>
      <c r="H361" s="227">
        <v>1</v>
      </c>
      <c r="I361" s="228"/>
      <c r="J361" s="229">
        <f>ROUND(I361*H361,2)</f>
        <v>0</v>
      </c>
      <c r="K361" s="225" t="s">
        <v>140</v>
      </c>
      <c r="L361" s="42"/>
      <c r="M361" s="230" t="s">
        <v>1</v>
      </c>
      <c r="N361" s="231" t="s">
        <v>41</v>
      </c>
      <c r="O361" s="85"/>
      <c r="P361" s="232">
        <f>O361*H361</f>
        <v>0</v>
      </c>
      <c r="Q361" s="232">
        <v>0.01797</v>
      </c>
      <c r="R361" s="232">
        <f>Q361*H361</f>
        <v>0.01797</v>
      </c>
      <c r="S361" s="232">
        <v>0</v>
      </c>
      <c r="T361" s="233">
        <f>S361*H361</f>
        <v>0</v>
      </c>
      <c r="AR361" s="234" t="s">
        <v>213</v>
      </c>
      <c r="AT361" s="234" t="s">
        <v>127</v>
      </c>
      <c r="AU361" s="234" t="s">
        <v>86</v>
      </c>
      <c r="AY361" s="16" t="s">
        <v>125</v>
      </c>
      <c r="BE361" s="235">
        <f>IF(N361="základní",J361,0)</f>
        <v>0</v>
      </c>
      <c r="BF361" s="235">
        <f>IF(N361="snížená",J361,0)</f>
        <v>0</v>
      </c>
      <c r="BG361" s="235">
        <f>IF(N361="zákl. přenesená",J361,0)</f>
        <v>0</v>
      </c>
      <c r="BH361" s="235">
        <f>IF(N361="sníž. přenesená",J361,0)</f>
        <v>0</v>
      </c>
      <c r="BI361" s="235">
        <f>IF(N361="nulová",J361,0)</f>
        <v>0</v>
      </c>
      <c r="BJ361" s="16" t="s">
        <v>84</v>
      </c>
      <c r="BK361" s="235">
        <f>ROUND(I361*H361,2)</f>
        <v>0</v>
      </c>
      <c r="BL361" s="16" t="s">
        <v>213</v>
      </c>
      <c r="BM361" s="234" t="s">
        <v>678</v>
      </c>
    </row>
    <row r="362" s="1" customFormat="1" ht="24" customHeight="1">
      <c r="B362" s="37"/>
      <c r="C362" s="223" t="s">
        <v>679</v>
      </c>
      <c r="D362" s="223" t="s">
        <v>127</v>
      </c>
      <c r="E362" s="224" t="s">
        <v>680</v>
      </c>
      <c r="F362" s="225" t="s">
        <v>681</v>
      </c>
      <c r="G362" s="226" t="s">
        <v>356</v>
      </c>
      <c r="H362" s="227">
        <v>2</v>
      </c>
      <c r="I362" s="228"/>
      <c r="J362" s="229">
        <f>ROUND(I362*H362,2)</f>
        <v>0</v>
      </c>
      <c r="K362" s="225" t="s">
        <v>1</v>
      </c>
      <c r="L362" s="42"/>
      <c r="M362" s="230" t="s">
        <v>1</v>
      </c>
      <c r="N362" s="231" t="s">
        <v>41</v>
      </c>
      <c r="O362" s="85"/>
      <c r="P362" s="232">
        <f>O362*H362</f>
        <v>0</v>
      </c>
      <c r="Q362" s="232">
        <v>0.01197</v>
      </c>
      <c r="R362" s="232">
        <f>Q362*H362</f>
        <v>0.023939999999999999</v>
      </c>
      <c r="S362" s="232">
        <v>0</v>
      </c>
      <c r="T362" s="233">
        <f>S362*H362</f>
        <v>0</v>
      </c>
      <c r="AR362" s="234" t="s">
        <v>213</v>
      </c>
      <c r="AT362" s="234" t="s">
        <v>127</v>
      </c>
      <c r="AU362" s="234" t="s">
        <v>86</v>
      </c>
      <c r="AY362" s="16" t="s">
        <v>125</v>
      </c>
      <c r="BE362" s="235">
        <f>IF(N362="základní",J362,0)</f>
        <v>0</v>
      </c>
      <c r="BF362" s="235">
        <f>IF(N362="snížená",J362,0)</f>
        <v>0</v>
      </c>
      <c r="BG362" s="235">
        <f>IF(N362="zákl. přenesená",J362,0)</f>
        <v>0</v>
      </c>
      <c r="BH362" s="235">
        <f>IF(N362="sníž. přenesená",J362,0)</f>
        <v>0</v>
      </c>
      <c r="BI362" s="235">
        <f>IF(N362="nulová",J362,0)</f>
        <v>0</v>
      </c>
      <c r="BJ362" s="16" t="s">
        <v>84</v>
      </c>
      <c r="BK362" s="235">
        <f>ROUND(I362*H362,2)</f>
        <v>0</v>
      </c>
      <c r="BL362" s="16" t="s">
        <v>213</v>
      </c>
      <c r="BM362" s="234" t="s">
        <v>682</v>
      </c>
    </row>
    <row r="363" s="14" customFormat="1">
      <c r="B363" s="270"/>
      <c r="C363" s="271"/>
      <c r="D363" s="238" t="s">
        <v>133</v>
      </c>
      <c r="E363" s="272" t="s">
        <v>1</v>
      </c>
      <c r="F363" s="273" t="s">
        <v>683</v>
      </c>
      <c r="G363" s="271"/>
      <c r="H363" s="272" t="s">
        <v>1</v>
      </c>
      <c r="I363" s="274"/>
      <c r="J363" s="271"/>
      <c r="K363" s="271"/>
      <c r="L363" s="275"/>
      <c r="M363" s="276"/>
      <c r="N363" s="277"/>
      <c r="O363" s="277"/>
      <c r="P363" s="277"/>
      <c r="Q363" s="277"/>
      <c r="R363" s="277"/>
      <c r="S363" s="277"/>
      <c r="T363" s="278"/>
      <c r="AT363" s="279" t="s">
        <v>133</v>
      </c>
      <c r="AU363" s="279" t="s">
        <v>86</v>
      </c>
      <c r="AV363" s="14" t="s">
        <v>84</v>
      </c>
      <c r="AW363" s="14" t="s">
        <v>31</v>
      </c>
      <c r="AX363" s="14" t="s">
        <v>76</v>
      </c>
      <c r="AY363" s="279" t="s">
        <v>125</v>
      </c>
    </row>
    <row r="364" s="12" customFormat="1">
      <c r="B364" s="236"/>
      <c r="C364" s="237"/>
      <c r="D364" s="238" t="s">
        <v>133</v>
      </c>
      <c r="E364" s="239" t="s">
        <v>1</v>
      </c>
      <c r="F364" s="240" t="s">
        <v>86</v>
      </c>
      <c r="G364" s="237"/>
      <c r="H364" s="241">
        <v>2</v>
      </c>
      <c r="I364" s="242"/>
      <c r="J364" s="237"/>
      <c r="K364" s="237"/>
      <c r="L364" s="243"/>
      <c r="M364" s="244"/>
      <c r="N364" s="245"/>
      <c r="O364" s="245"/>
      <c r="P364" s="245"/>
      <c r="Q364" s="245"/>
      <c r="R364" s="245"/>
      <c r="S364" s="245"/>
      <c r="T364" s="246"/>
      <c r="AT364" s="247" t="s">
        <v>133</v>
      </c>
      <c r="AU364" s="247" t="s">
        <v>86</v>
      </c>
      <c r="AV364" s="12" t="s">
        <v>86</v>
      </c>
      <c r="AW364" s="12" t="s">
        <v>31</v>
      </c>
      <c r="AX364" s="12" t="s">
        <v>84</v>
      </c>
      <c r="AY364" s="247" t="s">
        <v>125</v>
      </c>
    </row>
    <row r="365" s="1" customFormat="1" ht="24" customHeight="1">
      <c r="B365" s="37"/>
      <c r="C365" s="223" t="s">
        <v>684</v>
      </c>
      <c r="D365" s="223" t="s">
        <v>127</v>
      </c>
      <c r="E365" s="224" t="s">
        <v>685</v>
      </c>
      <c r="F365" s="225" t="s">
        <v>686</v>
      </c>
      <c r="G365" s="226" t="s">
        <v>356</v>
      </c>
      <c r="H365" s="227">
        <v>7</v>
      </c>
      <c r="I365" s="228"/>
      <c r="J365" s="229">
        <f>ROUND(I365*H365,2)</f>
        <v>0</v>
      </c>
      <c r="K365" s="225" t="s">
        <v>140</v>
      </c>
      <c r="L365" s="42"/>
      <c r="M365" s="230" t="s">
        <v>1</v>
      </c>
      <c r="N365" s="231" t="s">
        <v>41</v>
      </c>
      <c r="O365" s="85"/>
      <c r="P365" s="232">
        <f>O365*H365</f>
        <v>0</v>
      </c>
      <c r="Q365" s="232">
        <v>0.012250000000000001</v>
      </c>
      <c r="R365" s="232">
        <f>Q365*H365</f>
        <v>0.085750000000000007</v>
      </c>
      <c r="S365" s="232">
        <v>0</v>
      </c>
      <c r="T365" s="233">
        <f>S365*H365</f>
        <v>0</v>
      </c>
      <c r="AR365" s="234" t="s">
        <v>213</v>
      </c>
      <c r="AT365" s="234" t="s">
        <v>127</v>
      </c>
      <c r="AU365" s="234" t="s">
        <v>86</v>
      </c>
      <c r="AY365" s="16" t="s">
        <v>125</v>
      </c>
      <c r="BE365" s="235">
        <f>IF(N365="základní",J365,0)</f>
        <v>0</v>
      </c>
      <c r="BF365" s="235">
        <f>IF(N365="snížená",J365,0)</f>
        <v>0</v>
      </c>
      <c r="BG365" s="235">
        <f>IF(N365="zákl. přenesená",J365,0)</f>
        <v>0</v>
      </c>
      <c r="BH365" s="235">
        <f>IF(N365="sníž. přenesená",J365,0)</f>
        <v>0</v>
      </c>
      <c r="BI365" s="235">
        <f>IF(N365="nulová",J365,0)</f>
        <v>0</v>
      </c>
      <c r="BJ365" s="16" t="s">
        <v>84</v>
      </c>
      <c r="BK365" s="235">
        <f>ROUND(I365*H365,2)</f>
        <v>0</v>
      </c>
      <c r="BL365" s="16" t="s">
        <v>213</v>
      </c>
      <c r="BM365" s="234" t="s">
        <v>687</v>
      </c>
    </row>
    <row r="366" s="1" customFormat="1" ht="24" customHeight="1">
      <c r="B366" s="37"/>
      <c r="C366" s="223" t="s">
        <v>688</v>
      </c>
      <c r="D366" s="223" t="s">
        <v>127</v>
      </c>
      <c r="E366" s="224" t="s">
        <v>689</v>
      </c>
      <c r="F366" s="225" t="s">
        <v>690</v>
      </c>
      <c r="G366" s="226" t="s">
        <v>356</v>
      </c>
      <c r="H366" s="227">
        <v>8</v>
      </c>
      <c r="I366" s="228"/>
      <c r="J366" s="229">
        <f>ROUND(I366*H366,2)</f>
        <v>0</v>
      </c>
      <c r="K366" s="225" t="s">
        <v>140</v>
      </c>
      <c r="L366" s="42"/>
      <c r="M366" s="230" t="s">
        <v>1</v>
      </c>
      <c r="N366" s="231" t="s">
        <v>41</v>
      </c>
      <c r="O366" s="85"/>
      <c r="P366" s="232">
        <f>O366*H366</f>
        <v>0</v>
      </c>
      <c r="Q366" s="232">
        <v>0.041009999999999998</v>
      </c>
      <c r="R366" s="232">
        <f>Q366*H366</f>
        <v>0.32807999999999998</v>
      </c>
      <c r="S366" s="232">
        <v>0</v>
      </c>
      <c r="T366" s="233">
        <f>S366*H366</f>
        <v>0</v>
      </c>
      <c r="AR366" s="234" t="s">
        <v>213</v>
      </c>
      <c r="AT366" s="234" t="s">
        <v>127</v>
      </c>
      <c r="AU366" s="234" t="s">
        <v>86</v>
      </c>
      <c r="AY366" s="16" t="s">
        <v>125</v>
      </c>
      <c r="BE366" s="235">
        <f>IF(N366="základní",J366,0)</f>
        <v>0</v>
      </c>
      <c r="BF366" s="235">
        <f>IF(N366="snížená",J366,0)</f>
        <v>0</v>
      </c>
      <c r="BG366" s="235">
        <f>IF(N366="zákl. přenesená",J366,0)</f>
        <v>0</v>
      </c>
      <c r="BH366" s="235">
        <f>IF(N366="sníž. přenesená",J366,0)</f>
        <v>0</v>
      </c>
      <c r="BI366" s="235">
        <f>IF(N366="nulová",J366,0)</f>
        <v>0</v>
      </c>
      <c r="BJ366" s="16" t="s">
        <v>84</v>
      </c>
      <c r="BK366" s="235">
        <f>ROUND(I366*H366,2)</f>
        <v>0</v>
      </c>
      <c r="BL366" s="16" t="s">
        <v>213</v>
      </c>
      <c r="BM366" s="234" t="s">
        <v>691</v>
      </c>
    </row>
    <row r="367" s="1" customFormat="1" ht="24" customHeight="1">
      <c r="B367" s="37"/>
      <c r="C367" s="223" t="s">
        <v>692</v>
      </c>
      <c r="D367" s="223" t="s">
        <v>127</v>
      </c>
      <c r="E367" s="224" t="s">
        <v>693</v>
      </c>
      <c r="F367" s="225" t="s">
        <v>694</v>
      </c>
      <c r="G367" s="226" t="s">
        <v>207</v>
      </c>
      <c r="H367" s="227">
        <v>2</v>
      </c>
      <c r="I367" s="228"/>
      <c r="J367" s="229">
        <f>ROUND(I367*H367,2)</f>
        <v>0</v>
      </c>
      <c r="K367" s="225" t="s">
        <v>140</v>
      </c>
      <c r="L367" s="42"/>
      <c r="M367" s="230" t="s">
        <v>1</v>
      </c>
      <c r="N367" s="231" t="s">
        <v>41</v>
      </c>
      <c r="O367" s="85"/>
      <c r="P367" s="232">
        <f>O367*H367</f>
        <v>0</v>
      </c>
      <c r="Q367" s="232">
        <v>0.0147</v>
      </c>
      <c r="R367" s="232">
        <f>Q367*H367</f>
        <v>0.029399999999999999</v>
      </c>
      <c r="S367" s="232">
        <v>0</v>
      </c>
      <c r="T367" s="233">
        <f>S367*H367</f>
        <v>0</v>
      </c>
      <c r="AR367" s="234" t="s">
        <v>213</v>
      </c>
      <c r="AT367" s="234" t="s">
        <v>127</v>
      </c>
      <c r="AU367" s="234" t="s">
        <v>86</v>
      </c>
      <c r="AY367" s="16" t="s">
        <v>125</v>
      </c>
      <c r="BE367" s="235">
        <f>IF(N367="základní",J367,0)</f>
        <v>0</v>
      </c>
      <c r="BF367" s="235">
        <f>IF(N367="snížená",J367,0)</f>
        <v>0</v>
      </c>
      <c r="BG367" s="235">
        <f>IF(N367="zákl. přenesená",J367,0)</f>
        <v>0</v>
      </c>
      <c r="BH367" s="235">
        <f>IF(N367="sníž. přenesená",J367,0)</f>
        <v>0</v>
      </c>
      <c r="BI367" s="235">
        <f>IF(N367="nulová",J367,0)</f>
        <v>0</v>
      </c>
      <c r="BJ367" s="16" t="s">
        <v>84</v>
      </c>
      <c r="BK367" s="235">
        <f>ROUND(I367*H367,2)</f>
        <v>0</v>
      </c>
      <c r="BL367" s="16" t="s">
        <v>213</v>
      </c>
      <c r="BM367" s="234" t="s">
        <v>695</v>
      </c>
    </row>
    <row r="368" s="1" customFormat="1" ht="16.5" customHeight="1">
      <c r="B368" s="37"/>
      <c r="C368" s="223" t="s">
        <v>696</v>
      </c>
      <c r="D368" s="223" t="s">
        <v>127</v>
      </c>
      <c r="E368" s="224" t="s">
        <v>697</v>
      </c>
      <c r="F368" s="225" t="s">
        <v>698</v>
      </c>
      <c r="G368" s="226" t="s">
        <v>207</v>
      </c>
      <c r="H368" s="227">
        <v>8</v>
      </c>
      <c r="I368" s="228"/>
      <c r="J368" s="229">
        <f>ROUND(I368*H368,2)</f>
        <v>0</v>
      </c>
      <c r="K368" s="225" t="s">
        <v>140</v>
      </c>
      <c r="L368" s="42"/>
      <c r="M368" s="230" t="s">
        <v>1</v>
      </c>
      <c r="N368" s="231" t="s">
        <v>41</v>
      </c>
      <c r="O368" s="85"/>
      <c r="P368" s="232">
        <f>O368*H368</f>
        <v>0</v>
      </c>
      <c r="Q368" s="232">
        <v>0.0024199999999999998</v>
      </c>
      <c r="R368" s="232">
        <f>Q368*H368</f>
        <v>0.019359999999999999</v>
      </c>
      <c r="S368" s="232">
        <v>0</v>
      </c>
      <c r="T368" s="233">
        <f>S368*H368</f>
        <v>0</v>
      </c>
      <c r="AR368" s="234" t="s">
        <v>213</v>
      </c>
      <c r="AT368" s="234" t="s">
        <v>127</v>
      </c>
      <c r="AU368" s="234" t="s">
        <v>86</v>
      </c>
      <c r="AY368" s="16" t="s">
        <v>125</v>
      </c>
      <c r="BE368" s="235">
        <f>IF(N368="základní",J368,0)</f>
        <v>0</v>
      </c>
      <c r="BF368" s="235">
        <f>IF(N368="snížená",J368,0)</f>
        <v>0</v>
      </c>
      <c r="BG368" s="235">
        <f>IF(N368="zákl. přenesená",J368,0)</f>
        <v>0</v>
      </c>
      <c r="BH368" s="235">
        <f>IF(N368="sníž. přenesená",J368,0)</f>
        <v>0</v>
      </c>
      <c r="BI368" s="235">
        <f>IF(N368="nulová",J368,0)</f>
        <v>0</v>
      </c>
      <c r="BJ368" s="16" t="s">
        <v>84</v>
      </c>
      <c r="BK368" s="235">
        <f>ROUND(I368*H368,2)</f>
        <v>0</v>
      </c>
      <c r="BL368" s="16" t="s">
        <v>213</v>
      </c>
      <c r="BM368" s="234" t="s">
        <v>699</v>
      </c>
    </row>
    <row r="369" s="1" customFormat="1" ht="24" customHeight="1">
      <c r="B369" s="37"/>
      <c r="C369" s="259" t="s">
        <v>700</v>
      </c>
      <c r="D369" s="259" t="s">
        <v>184</v>
      </c>
      <c r="E369" s="260" t="s">
        <v>701</v>
      </c>
      <c r="F369" s="261" t="s">
        <v>702</v>
      </c>
      <c r="G369" s="262" t="s">
        <v>207</v>
      </c>
      <c r="H369" s="263">
        <v>7</v>
      </c>
      <c r="I369" s="264"/>
      <c r="J369" s="265">
        <f>ROUND(I369*H369,2)</f>
        <v>0</v>
      </c>
      <c r="K369" s="261" t="s">
        <v>140</v>
      </c>
      <c r="L369" s="266"/>
      <c r="M369" s="267" t="s">
        <v>1</v>
      </c>
      <c r="N369" s="268" t="s">
        <v>41</v>
      </c>
      <c r="O369" s="85"/>
      <c r="P369" s="232">
        <f>O369*H369</f>
        <v>0</v>
      </c>
      <c r="Q369" s="232">
        <v>0.014500000000000001</v>
      </c>
      <c r="R369" s="232">
        <f>Q369*H369</f>
        <v>0.10150000000000001</v>
      </c>
      <c r="S369" s="232">
        <v>0</v>
      </c>
      <c r="T369" s="233">
        <f>S369*H369</f>
        <v>0</v>
      </c>
      <c r="AR369" s="234" t="s">
        <v>252</v>
      </c>
      <c r="AT369" s="234" t="s">
        <v>184</v>
      </c>
      <c r="AU369" s="234" t="s">
        <v>86</v>
      </c>
      <c r="AY369" s="16" t="s">
        <v>125</v>
      </c>
      <c r="BE369" s="235">
        <f>IF(N369="základní",J369,0)</f>
        <v>0</v>
      </c>
      <c r="BF369" s="235">
        <f>IF(N369="snížená",J369,0)</f>
        <v>0</v>
      </c>
      <c r="BG369" s="235">
        <f>IF(N369="zákl. přenesená",J369,0)</f>
        <v>0</v>
      </c>
      <c r="BH369" s="235">
        <f>IF(N369="sníž. přenesená",J369,0)</f>
        <v>0</v>
      </c>
      <c r="BI369" s="235">
        <f>IF(N369="nulová",J369,0)</f>
        <v>0</v>
      </c>
      <c r="BJ369" s="16" t="s">
        <v>84</v>
      </c>
      <c r="BK369" s="235">
        <f>ROUND(I369*H369,2)</f>
        <v>0</v>
      </c>
      <c r="BL369" s="16" t="s">
        <v>213</v>
      </c>
      <c r="BM369" s="234" t="s">
        <v>703</v>
      </c>
    </row>
    <row r="370" s="1" customFormat="1" ht="24" customHeight="1">
      <c r="B370" s="37"/>
      <c r="C370" s="259" t="s">
        <v>704</v>
      </c>
      <c r="D370" s="259" t="s">
        <v>184</v>
      </c>
      <c r="E370" s="260" t="s">
        <v>705</v>
      </c>
      <c r="F370" s="261" t="s">
        <v>706</v>
      </c>
      <c r="G370" s="262" t="s">
        <v>207</v>
      </c>
      <c r="H370" s="263">
        <v>1</v>
      </c>
      <c r="I370" s="264"/>
      <c r="J370" s="265">
        <f>ROUND(I370*H370,2)</f>
        <v>0</v>
      </c>
      <c r="K370" s="261" t="s">
        <v>1</v>
      </c>
      <c r="L370" s="266"/>
      <c r="M370" s="267" t="s">
        <v>1</v>
      </c>
      <c r="N370" s="268" t="s">
        <v>41</v>
      </c>
      <c r="O370" s="85"/>
      <c r="P370" s="232">
        <f>O370*H370</f>
        <v>0</v>
      </c>
      <c r="Q370" s="232">
        <v>0.014500000000000001</v>
      </c>
      <c r="R370" s="232">
        <f>Q370*H370</f>
        <v>0.014500000000000001</v>
      </c>
      <c r="S370" s="232">
        <v>0</v>
      </c>
      <c r="T370" s="233">
        <f>S370*H370</f>
        <v>0</v>
      </c>
      <c r="AR370" s="234" t="s">
        <v>252</v>
      </c>
      <c r="AT370" s="234" t="s">
        <v>184</v>
      </c>
      <c r="AU370" s="234" t="s">
        <v>86</v>
      </c>
      <c r="AY370" s="16" t="s">
        <v>125</v>
      </c>
      <c r="BE370" s="235">
        <f>IF(N370="základní",J370,0)</f>
        <v>0</v>
      </c>
      <c r="BF370" s="235">
        <f>IF(N370="snížená",J370,0)</f>
        <v>0</v>
      </c>
      <c r="BG370" s="235">
        <f>IF(N370="zákl. přenesená",J370,0)</f>
        <v>0</v>
      </c>
      <c r="BH370" s="235">
        <f>IF(N370="sníž. přenesená",J370,0)</f>
        <v>0</v>
      </c>
      <c r="BI370" s="235">
        <f>IF(N370="nulová",J370,0)</f>
        <v>0</v>
      </c>
      <c r="BJ370" s="16" t="s">
        <v>84</v>
      </c>
      <c r="BK370" s="235">
        <f>ROUND(I370*H370,2)</f>
        <v>0</v>
      </c>
      <c r="BL370" s="16" t="s">
        <v>213</v>
      </c>
      <c r="BM370" s="234" t="s">
        <v>707</v>
      </c>
    </row>
    <row r="371" s="1" customFormat="1" ht="16.5" customHeight="1">
      <c r="B371" s="37"/>
      <c r="C371" s="259" t="s">
        <v>708</v>
      </c>
      <c r="D371" s="259" t="s">
        <v>184</v>
      </c>
      <c r="E371" s="260" t="s">
        <v>709</v>
      </c>
      <c r="F371" s="261" t="s">
        <v>710</v>
      </c>
      <c r="G371" s="262" t="s">
        <v>207</v>
      </c>
      <c r="H371" s="263">
        <v>8</v>
      </c>
      <c r="I371" s="264"/>
      <c r="J371" s="265">
        <f>ROUND(I371*H371,2)</f>
        <v>0</v>
      </c>
      <c r="K371" s="261" t="s">
        <v>140</v>
      </c>
      <c r="L371" s="266"/>
      <c r="M371" s="267" t="s">
        <v>1</v>
      </c>
      <c r="N371" s="268" t="s">
        <v>41</v>
      </c>
      <c r="O371" s="85"/>
      <c r="P371" s="232">
        <f>O371*H371</f>
        <v>0</v>
      </c>
      <c r="Q371" s="232">
        <v>0.0012800000000000001</v>
      </c>
      <c r="R371" s="232">
        <f>Q371*H371</f>
        <v>0.010240000000000001</v>
      </c>
      <c r="S371" s="232">
        <v>0</v>
      </c>
      <c r="T371" s="233">
        <f>S371*H371</f>
        <v>0</v>
      </c>
      <c r="AR371" s="234" t="s">
        <v>252</v>
      </c>
      <c r="AT371" s="234" t="s">
        <v>184</v>
      </c>
      <c r="AU371" s="234" t="s">
        <v>86</v>
      </c>
      <c r="AY371" s="16" t="s">
        <v>125</v>
      </c>
      <c r="BE371" s="235">
        <f>IF(N371="základní",J371,0)</f>
        <v>0</v>
      </c>
      <c r="BF371" s="235">
        <f>IF(N371="snížená",J371,0)</f>
        <v>0</v>
      </c>
      <c r="BG371" s="235">
        <f>IF(N371="zákl. přenesená",J371,0)</f>
        <v>0</v>
      </c>
      <c r="BH371" s="235">
        <f>IF(N371="sníž. přenesená",J371,0)</f>
        <v>0</v>
      </c>
      <c r="BI371" s="235">
        <f>IF(N371="nulová",J371,0)</f>
        <v>0</v>
      </c>
      <c r="BJ371" s="16" t="s">
        <v>84</v>
      </c>
      <c r="BK371" s="235">
        <f>ROUND(I371*H371,2)</f>
        <v>0</v>
      </c>
      <c r="BL371" s="16" t="s">
        <v>213</v>
      </c>
      <c r="BM371" s="234" t="s">
        <v>711</v>
      </c>
    </row>
    <row r="372" s="1" customFormat="1" ht="16.5" customHeight="1">
      <c r="B372" s="37"/>
      <c r="C372" s="223" t="s">
        <v>712</v>
      </c>
      <c r="D372" s="223" t="s">
        <v>127</v>
      </c>
      <c r="E372" s="224" t="s">
        <v>713</v>
      </c>
      <c r="F372" s="225" t="s">
        <v>714</v>
      </c>
      <c r="G372" s="226" t="s">
        <v>207</v>
      </c>
      <c r="H372" s="227">
        <v>1</v>
      </c>
      <c r="I372" s="228"/>
      <c r="J372" s="229">
        <f>ROUND(I372*H372,2)</f>
        <v>0</v>
      </c>
      <c r="K372" s="225" t="s">
        <v>140</v>
      </c>
      <c r="L372" s="42"/>
      <c r="M372" s="230" t="s">
        <v>1</v>
      </c>
      <c r="N372" s="231" t="s">
        <v>41</v>
      </c>
      <c r="O372" s="85"/>
      <c r="P372" s="232">
        <f>O372*H372</f>
        <v>0</v>
      </c>
      <c r="Q372" s="232">
        <v>0.0017799999999999999</v>
      </c>
      <c r="R372" s="232">
        <f>Q372*H372</f>
        <v>0.0017799999999999999</v>
      </c>
      <c r="S372" s="232">
        <v>0</v>
      </c>
      <c r="T372" s="233">
        <f>S372*H372</f>
        <v>0</v>
      </c>
      <c r="AR372" s="234" t="s">
        <v>213</v>
      </c>
      <c r="AT372" s="234" t="s">
        <v>127</v>
      </c>
      <c r="AU372" s="234" t="s">
        <v>86</v>
      </c>
      <c r="AY372" s="16" t="s">
        <v>125</v>
      </c>
      <c r="BE372" s="235">
        <f>IF(N372="základní",J372,0)</f>
        <v>0</v>
      </c>
      <c r="BF372" s="235">
        <f>IF(N372="snížená",J372,0)</f>
        <v>0</v>
      </c>
      <c r="BG372" s="235">
        <f>IF(N372="zákl. přenesená",J372,0)</f>
        <v>0</v>
      </c>
      <c r="BH372" s="235">
        <f>IF(N372="sníž. přenesená",J372,0)</f>
        <v>0</v>
      </c>
      <c r="BI372" s="235">
        <f>IF(N372="nulová",J372,0)</f>
        <v>0</v>
      </c>
      <c r="BJ372" s="16" t="s">
        <v>84</v>
      </c>
      <c r="BK372" s="235">
        <f>ROUND(I372*H372,2)</f>
        <v>0</v>
      </c>
      <c r="BL372" s="16" t="s">
        <v>213</v>
      </c>
      <c r="BM372" s="234" t="s">
        <v>715</v>
      </c>
    </row>
    <row r="373" s="1" customFormat="1" ht="24" customHeight="1">
      <c r="B373" s="37"/>
      <c r="C373" s="259" t="s">
        <v>716</v>
      </c>
      <c r="D373" s="259" t="s">
        <v>184</v>
      </c>
      <c r="E373" s="260" t="s">
        <v>717</v>
      </c>
      <c r="F373" s="261" t="s">
        <v>718</v>
      </c>
      <c r="G373" s="262" t="s">
        <v>207</v>
      </c>
      <c r="H373" s="263">
        <v>1</v>
      </c>
      <c r="I373" s="264"/>
      <c r="J373" s="265">
        <f>ROUND(I373*H373,2)</f>
        <v>0</v>
      </c>
      <c r="K373" s="261" t="s">
        <v>140</v>
      </c>
      <c r="L373" s="266"/>
      <c r="M373" s="267" t="s">
        <v>1</v>
      </c>
      <c r="N373" s="268" t="s">
        <v>41</v>
      </c>
      <c r="O373" s="85"/>
      <c r="P373" s="232">
        <f>O373*H373</f>
        <v>0</v>
      </c>
      <c r="Q373" s="232">
        <v>0.021000000000000001</v>
      </c>
      <c r="R373" s="232">
        <f>Q373*H373</f>
        <v>0.021000000000000001</v>
      </c>
      <c r="S373" s="232">
        <v>0</v>
      </c>
      <c r="T373" s="233">
        <f>S373*H373</f>
        <v>0</v>
      </c>
      <c r="AR373" s="234" t="s">
        <v>252</v>
      </c>
      <c r="AT373" s="234" t="s">
        <v>184</v>
      </c>
      <c r="AU373" s="234" t="s">
        <v>86</v>
      </c>
      <c r="AY373" s="16" t="s">
        <v>125</v>
      </c>
      <c r="BE373" s="235">
        <f>IF(N373="základní",J373,0)</f>
        <v>0</v>
      </c>
      <c r="BF373" s="235">
        <f>IF(N373="snížená",J373,0)</f>
        <v>0</v>
      </c>
      <c r="BG373" s="235">
        <f>IF(N373="zákl. přenesená",J373,0)</f>
        <v>0</v>
      </c>
      <c r="BH373" s="235">
        <f>IF(N373="sníž. přenesená",J373,0)</f>
        <v>0</v>
      </c>
      <c r="BI373" s="235">
        <f>IF(N373="nulová",J373,0)</f>
        <v>0</v>
      </c>
      <c r="BJ373" s="16" t="s">
        <v>84</v>
      </c>
      <c r="BK373" s="235">
        <f>ROUND(I373*H373,2)</f>
        <v>0</v>
      </c>
      <c r="BL373" s="16" t="s">
        <v>213</v>
      </c>
      <c r="BM373" s="234" t="s">
        <v>719</v>
      </c>
    </row>
    <row r="374" s="1" customFormat="1" ht="16.5" customHeight="1">
      <c r="B374" s="37"/>
      <c r="C374" s="259" t="s">
        <v>720</v>
      </c>
      <c r="D374" s="259" t="s">
        <v>184</v>
      </c>
      <c r="E374" s="260" t="s">
        <v>709</v>
      </c>
      <c r="F374" s="261" t="s">
        <v>710</v>
      </c>
      <c r="G374" s="262" t="s">
        <v>207</v>
      </c>
      <c r="H374" s="263">
        <v>1</v>
      </c>
      <c r="I374" s="264"/>
      <c r="J374" s="265">
        <f>ROUND(I374*H374,2)</f>
        <v>0</v>
      </c>
      <c r="K374" s="261" t="s">
        <v>140</v>
      </c>
      <c r="L374" s="266"/>
      <c r="M374" s="267" t="s">
        <v>1</v>
      </c>
      <c r="N374" s="268" t="s">
        <v>41</v>
      </c>
      <c r="O374" s="85"/>
      <c r="P374" s="232">
        <f>O374*H374</f>
        <v>0</v>
      </c>
      <c r="Q374" s="232">
        <v>0.0012800000000000001</v>
      </c>
      <c r="R374" s="232">
        <f>Q374*H374</f>
        <v>0.0012800000000000001</v>
      </c>
      <c r="S374" s="232">
        <v>0</v>
      </c>
      <c r="T374" s="233">
        <f>S374*H374</f>
        <v>0</v>
      </c>
      <c r="AR374" s="234" t="s">
        <v>252</v>
      </c>
      <c r="AT374" s="234" t="s">
        <v>184</v>
      </c>
      <c r="AU374" s="234" t="s">
        <v>86</v>
      </c>
      <c r="AY374" s="16" t="s">
        <v>125</v>
      </c>
      <c r="BE374" s="235">
        <f>IF(N374="základní",J374,0)</f>
        <v>0</v>
      </c>
      <c r="BF374" s="235">
        <f>IF(N374="snížená",J374,0)</f>
        <v>0</v>
      </c>
      <c r="BG374" s="235">
        <f>IF(N374="zákl. přenesená",J374,0)</f>
        <v>0</v>
      </c>
      <c r="BH374" s="235">
        <f>IF(N374="sníž. přenesená",J374,0)</f>
        <v>0</v>
      </c>
      <c r="BI374" s="235">
        <f>IF(N374="nulová",J374,0)</f>
        <v>0</v>
      </c>
      <c r="BJ374" s="16" t="s">
        <v>84</v>
      </c>
      <c r="BK374" s="235">
        <f>ROUND(I374*H374,2)</f>
        <v>0</v>
      </c>
      <c r="BL374" s="16" t="s">
        <v>213</v>
      </c>
      <c r="BM374" s="234" t="s">
        <v>721</v>
      </c>
    </row>
    <row r="375" s="1" customFormat="1" ht="24" customHeight="1">
      <c r="B375" s="37"/>
      <c r="C375" s="223" t="s">
        <v>722</v>
      </c>
      <c r="D375" s="223" t="s">
        <v>127</v>
      </c>
      <c r="E375" s="224" t="s">
        <v>723</v>
      </c>
      <c r="F375" s="225" t="s">
        <v>724</v>
      </c>
      <c r="G375" s="226" t="s">
        <v>356</v>
      </c>
      <c r="H375" s="227">
        <v>2</v>
      </c>
      <c r="I375" s="228"/>
      <c r="J375" s="229">
        <f>ROUND(I375*H375,2)</f>
        <v>0</v>
      </c>
      <c r="K375" s="225" t="s">
        <v>140</v>
      </c>
      <c r="L375" s="42"/>
      <c r="M375" s="230" t="s">
        <v>1</v>
      </c>
      <c r="N375" s="231" t="s">
        <v>41</v>
      </c>
      <c r="O375" s="85"/>
      <c r="P375" s="232">
        <f>O375*H375</f>
        <v>0</v>
      </c>
      <c r="Q375" s="232">
        <v>0.019390000000000001</v>
      </c>
      <c r="R375" s="232">
        <f>Q375*H375</f>
        <v>0.038780000000000002</v>
      </c>
      <c r="S375" s="232">
        <v>0</v>
      </c>
      <c r="T375" s="233">
        <f>S375*H375</f>
        <v>0</v>
      </c>
      <c r="AR375" s="234" t="s">
        <v>213</v>
      </c>
      <c r="AT375" s="234" t="s">
        <v>127</v>
      </c>
      <c r="AU375" s="234" t="s">
        <v>86</v>
      </c>
      <c r="AY375" s="16" t="s">
        <v>125</v>
      </c>
      <c r="BE375" s="235">
        <f>IF(N375="základní",J375,0)</f>
        <v>0</v>
      </c>
      <c r="BF375" s="235">
        <f>IF(N375="snížená",J375,0)</f>
        <v>0</v>
      </c>
      <c r="BG375" s="235">
        <f>IF(N375="zákl. přenesená",J375,0)</f>
        <v>0</v>
      </c>
      <c r="BH375" s="235">
        <f>IF(N375="sníž. přenesená",J375,0)</f>
        <v>0</v>
      </c>
      <c r="BI375" s="235">
        <f>IF(N375="nulová",J375,0)</f>
        <v>0</v>
      </c>
      <c r="BJ375" s="16" t="s">
        <v>84</v>
      </c>
      <c r="BK375" s="235">
        <f>ROUND(I375*H375,2)</f>
        <v>0</v>
      </c>
      <c r="BL375" s="16" t="s">
        <v>213</v>
      </c>
      <c r="BM375" s="234" t="s">
        <v>725</v>
      </c>
    </row>
    <row r="376" s="1" customFormat="1" ht="36" customHeight="1">
      <c r="B376" s="37"/>
      <c r="C376" s="223" t="s">
        <v>726</v>
      </c>
      <c r="D376" s="223" t="s">
        <v>127</v>
      </c>
      <c r="E376" s="224" t="s">
        <v>727</v>
      </c>
      <c r="F376" s="225" t="s">
        <v>728</v>
      </c>
      <c r="G376" s="226" t="s">
        <v>356</v>
      </c>
      <c r="H376" s="227">
        <v>1</v>
      </c>
      <c r="I376" s="228"/>
      <c r="J376" s="229">
        <f>ROUND(I376*H376,2)</f>
        <v>0</v>
      </c>
      <c r="K376" s="225" t="s">
        <v>1</v>
      </c>
      <c r="L376" s="42"/>
      <c r="M376" s="230" t="s">
        <v>1</v>
      </c>
      <c r="N376" s="231" t="s">
        <v>41</v>
      </c>
      <c r="O376" s="85"/>
      <c r="P376" s="232">
        <f>O376*H376</f>
        <v>0</v>
      </c>
      <c r="Q376" s="232">
        <v>0.01175</v>
      </c>
      <c r="R376" s="232">
        <f>Q376*H376</f>
        <v>0.01175</v>
      </c>
      <c r="S376" s="232">
        <v>0</v>
      </c>
      <c r="T376" s="233">
        <f>S376*H376</f>
        <v>0</v>
      </c>
      <c r="AR376" s="234" t="s">
        <v>213</v>
      </c>
      <c r="AT376" s="234" t="s">
        <v>127</v>
      </c>
      <c r="AU376" s="234" t="s">
        <v>86</v>
      </c>
      <c r="AY376" s="16" t="s">
        <v>125</v>
      </c>
      <c r="BE376" s="235">
        <f>IF(N376="základní",J376,0)</f>
        <v>0</v>
      </c>
      <c r="BF376" s="235">
        <f>IF(N376="snížená",J376,0)</f>
        <v>0</v>
      </c>
      <c r="BG376" s="235">
        <f>IF(N376="zákl. přenesená",J376,0)</f>
        <v>0</v>
      </c>
      <c r="BH376" s="235">
        <f>IF(N376="sníž. přenesená",J376,0)</f>
        <v>0</v>
      </c>
      <c r="BI376" s="235">
        <f>IF(N376="nulová",J376,0)</f>
        <v>0</v>
      </c>
      <c r="BJ376" s="16" t="s">
        <v>84</v>
      </c>
      <c r="BK376" s="235">
        <f>ROUND(I376*H376,2)</f>
        <v>0</v>
      </c>
      <c r="BL376" s="16" t="s">
        <v>213</v>
      </c>
      <c r="BM376" s="234" t="s">
        <v>729</v>
      </c>
    </row>
    <row r="377" s="12" customFormat="1">
      <c r="B377" s="236"/>
      <c r="C377" s="237"/>
      <c r="D377" s="238" t="s">
        <v>133</v>
      </c>
      <c r="E377" s="239" t="s">
        <v>1</v>
      </c>
      <c r="F377" s="240" t="s">
        <v>84</v>
      </c>
      <c r="G377" s="237"/>
      <c r="H377" s="241">
        <v>1</v>
      </c>
      <c r="I377" s="242"/>
      <c r="J377" s="237"/>
      <c r="K377" s="237"/>
      <c r="L377" s="243"/>
      <c r="M377" s="244"/>
      <c r="N377" s="245"/>
      <c r="O377" s="245"/>
      <c r="P377" s="245"/>
      <c r="Q377" s="245"/>
      <c r="R377" s="245"/>
      <c r="S377" s="245"/>
      <c r="T377" s="246"/>
      <c r="AT377" s="247" t="s">
        <v>133</v>
      </c>
      <c r="AU377" s="247" t="s">
        <v>86</v>
      </c>
      <c r="AV377" s="12" t="s">
        <v>86</v>
      </c>
      <c r="AW377" s="12" t="s">
        <v>31</v>
      </c>
      <c r="AX377" s="12" t="s">
        <v>84</v>
      </c>
      <c r="AY377" s="247" t="s">
        <v>125</v>
      </c>
    </row>
    <row r="378" s="1" customFormat="1" ht="36" customHeight="1">
      <c r="B378" s="37"/>
      <c r="C378" s="223" t="s">
        <v>730</v>
      </c>
      <c r="D378" s="223" t="s">
        <v>127</v>
      </c>
      <c r="E378" s="224" t="s">
        <v>731</v>
      </c>
      <c r="F378" s="225" t="s">
        <v>732</v>
      </c>
      <c r="G378" s="226" t="s">
        <v>356</v>
      </c>
      <c r="H378" s="227">
        <v>1</v>
      </c>
      <c r="I378" s="228"/>
      <c r="J378" s="229">
        <f>ROUND(I378*H378,2)</f>
        <v>0</v>
      </c>
      <c r="K378" s="225" t="s">
        <v>1</v>
      </c>
      <c r="L378" s="42"/>
      <c r="M378" s="230" t="s">
        <v>1</v>
      </c>
      <c r="N378" s="231" t="s">
        <v>41</v>
      </c>
      <c r="O378" s="85"/>
      <c r="P378" s="232">
        <f>O378*H378</f>
        <v>0</v>
      </c>
      <c r="Q378" s="232">
        <v>0.01175</v>
      </c>
      <c r="R378" s="232">
        <f>Q378*H378</f>
        <v>0.01175</v>
      </c>
      <c r="S378" s="232">
        <v>0</v>
      </c>
      <c r="T378" s="233">
        <f>S378*H378</f>
        <v>0</v>
      </c>
      <c r="AR378" s="234" t="s">
        <v>213</v>
      </c>
      <c r="AT378" s="234" t="s">
        <v>127</v>
      </c>
      <c r="AU378" s="234" t="s">
        <v>86</v>
      </c>
      <c r="AY378" s="16" t="s">
        <v>125</v>
      </c>
      <c r="BE378" s="235">
        <f>IF(N378="základní",J378,0)</f>
        <v>0</v>
      </c>
      <c r="BF378" s="235">
        <f>IF(N378="snížená",J378,0)</f>
        <v>0</v>
      </c>
      <c r="BG378" s="235">
        <f>IF(N378="zákl. přenesená",J378,0)</f>
        <v>0</v>
      </c>
      <c r="BH378" s="235">
        <f>IF(N378="sníž. přenesená",J378,0)</f>
        <v>0</v>
      </c>
      <c r="BI378" s="235">
        <f>IF(N378="nulová",J378,0)</f>
        <v>0</v>
      </c>
      <c r="BJ378" s="16" t="s">
        <v>84</v>
      </c>
      <c r="BK378" s="235">
        <f>ROUND(I378*H378,2)</f>
        <v>0</v>
      </c>
      <c r="BL378" s="16" t="s">
        <v>213</v>
      </c>
      <c r="BM378" s="234" t="s">
        <v>733</v>
      </c>
    </row>
    <row r="379" s="12" customFormat="1">
      <c r="B379" s="236"/>
      <c r="C379" s="237"/>
      <c r="D379" s="238" t="s">
        <v>133</v>
      </c>
      <c r="E379" s="239" t="s">
        <v>1</v>
      </c>
      <c r="F379" s="240" t="s">
        <v>84</v>
      </c>
      <c r="G379" s="237"/>
      <c r="H379" s="241">
        <v>1</v>
      </c>
      <c r="I379" s="242"/>
      <c r="J379" s="237"/>
      <c r="K379" s="237"/>
      <c r="L379" s="243"/>
      <c r="M379" s="244"/>
      <c r="N379" s="245"/>
      <c r="O379" s="245"/>
      <c r="P379" s="245"/>
      <c r="Q379" s="245"/>
      <c r="R379" s="245"/>
      <c r="S379" s="245"/>
      <c r="T379" s="246"/>
      <c r="AT379" s="247" t="s">
        <v>133</v>
      </c>
      <c r="AU379" s="247" t="s">
        <v>86</v>
      </c>
      <c r="AV379" s="12" t="s">
        <v>86</v>
      </c>
      <c r="AW379" s="12" t="s">
        <v>31</v>
      </c>
      <c r="AX379" s="12" t="s">
        <v>84</v>
      </c>
      <c r="AY379" s="247" t="s">
        <v>125</v>
      </c>
    </row>
    <row r="380" s="1" customFormat="1" ht="36" customHeight="1">
      <c r="B380" s="37"/>
      <c r="C380" s="223" t="s">
        <v>734</v>
      </c>
      <c r="D380" s="223" t="s">
        <v>127</v>
      </c>
      <c r="E380" s="224" t="s">
        <v>735</v>
      </c>
      <c r="F380" s="225" t="s">
        <v>736</v>
      </c>
      <c r="G380" s="226" t="s">
        <v>356</v>
      </c>
      <c r="H380" s="227">
        <v>1</v>
      </c>
      <c r="I380" s="228"/>
      <c r="J380" s="229">
        <f>ROUND(I380*H380,2)</f>
        <v>0</v>
      </c>
      <c r="K380" s="225" t="s">
        <v>1</v>
      </c>
      <c r="L380" s="42"/>
      <c r="M380" s="230" t="s">
        <v>1</v>
      </c>
      <c r="N380" s="231" t="s">
        <v>41</v>
      </c>
      <c r="O380" s="85"/>
      <c r="P380" s="232">
        <f>O380*H380</f>
        <v>0</v>
      </c>
      <c r="Q380" s="232">
        <v>0.01175</v>
      </c>
      <c r="R380" s="232">
        <f>Q380*H380</f>
        <v>0.01175</v>
      </c>
      <c r="S380" s="232">
        <v>0</v>
      </c>
      <c r="T380" s="233">
        <f>S380*H380</f>
        <v>0</v>
      </c>
      <c r="AR380" s="234" t="s">
        <v>213</v>
      </c>
      <c r="AT380" s="234" t="s">
        <v>127</v>
      </c>
      <c r="AU380" s="234" t="s">
        <v>86</v>
      </c>
      <c r="AY380" s="16" t="s">
        <v>125</v>
      </c>
      <c r="BE380" s="235">
        <f>IF(N380="základní",J380,0)</f>
        <v>0</v>
      </c>
      <c r="BF380" s="235">
        <f>IF(N380="snížená",J380,0)</f>
        <v>0</v>
      </c>
      <c r="BG380" s="235">
        <f>IF(N380="zákl. přenesená",J380,0)</f>
        <v>0</v>
      </c>
      <c r="BH380" s="235">
        <f>IF(N380="sníž. přenesená",J380,0)</f>
        <v>0</v>
      </c>
      <c r="BI380" s="235">
        <f>IF(N380="nulová",J380,0)</f>
        <v>0</v>
      </c>
      <c r="BJ380" s="16" t="s">
        <v>84</v>
      </c>
      <c r="BK380" s="235">
        <f>ROUND(I380*H380,2)</f>
        <v>0</v>
      </c>
      <c r="BL380" s="16" t="s">
        <v>213</v>
      </c>
      <c r="BM380" s="234" t="s">
        <v>737</v>
      </c>
    </row>
    <row r="381" s="12" customFormat="1">
      <c r="B381" s="236"/>
      <c r="C381" s="237"/>
      <c r="D381" s="238" t="s">
        <v>133</v>
      </c>
      <c r="E381" s="239" t="s">
        <v>1</v>
      </c>
      <c r="F381" s="240" t="s">
        <v>84</v>
      </c>
      <c r="G381" s="237"/>
      <c r="H381" s="241">
        <v>1</v>
      </c>
      <c r="I381" s="242"/>
      <c r="J381" s="237"/>
      <c r="K381" s="237"/>
      <c r="L381" s="243"/>
      <c r="M381" s="244"/>
      <c r="N381" s="245"/>
      <c r="O381" s="245"/>
      <c r="P381" s="245"/>
      <c r="Q381" s="245"/>
      <c r="R381" s="245"/>
      <c r="S381" s="245"/>
      <c r="T381" s="246"/>
      <c r="AT381" s="247" t="s">
        <v>133</v>
      </c>
      <c r="AU381" s="247" t="s">
        <v>86</v>
      </c>
      <c r="AV381" s="12" t="s">
        <v>86</v>
      </c>
      <c r="AW381" s="12" t="s">
        <v>31</v>
      </c>
      <c r="AX381" s="12" t="s">
        <v>84</v>
      </c>
      <c r="AY381" s="247" t="s">
        <v>125</v>
      </c>
    </row>
    <row r="382" s="1" customFormat="1" ht="36" customHeight="1">
      <c r="B382" s="37"/>
      <c r="C382" s="223" t="s">
        <v>738</v>
      </c>
      <c r="D382" s="223" t="s">
        <v>127</v>
      </c>
      <c r="E382" s="224" t="s">
        <v>739</v>
      </c>
      <c r="F382" s="225" t="s">
        <v>740</v>
      </c>
      <c r="G382" s="226" t="s">
        <v>356</v>
      </c>
      <c r="H382" s="227">
        <v>1</v>
      </c>
      <c r="I382" s="228"/>
      <c r="J382" s="229">
        <f>ROUND(I382*H382,2)</f>
        <v>0</v>
      </c>
      <c r="K382" s="225" t="s">
        <v>1</v>
      </c>
      <c r="L382" s="42"/>
      <c r="M382" s="230" t="s">
        <v>1</v>
      </c>
      <c r="N382" s="231" t="s">
        <v>41</v>
      </c>
      <c r="O382" s="85"/>
      <c r="P382" s="232">
        <f>O382*H382</f>
        <v>0</v>
      </c>
      <c r="Q382" s="232">
        <v>0.01175</v>
      </c>
      <c r="R382" s="232">
        <f>Q382*H382</f>
        <v>0.01175</v>
      </c>
      <c r="S382" s="232">
        <v>0</v>
      </c>
      <c r="T382" s="233">
        <f>S382*H382</f>
        <v>0</v>
      </c>
      <c r="AR382" s="234" t="s">
        <v>213</v>
      </c>
      <c r="AT382" s="234" t="s">
        <v>127</v>
      </c>
      <c r="AU382" s="234" t="s">
        <v>86</v>
      </c>
      <c r="AY382" s="16" t="s">
        <v>125</v>
      </c>
      <c r="BE382" s="235">
        <f>IF(N382="základní",J382,0)</f>
        <v>0</v>
      </c>
      <c r="BF382" s="235">
        <f>IF(N382="snížená",J382,0)</f>
        <v>0</v>
      </c>
      <c r="BG382" s="235">
        <f>IF(N382="zákl. přenesená",J382,0)</f>
        <v>0</v>
      </c>
      <c r="BH382" s="235">
        <f>IF(N382="sníž. přenesená",J382,0)</f>
        <v>0</v>
      </c>
      <c r="BI382" s="235">
        <f>IF(N382="nulová",J382,0)</f>
        <v>0</v>
      </c>
      <c r="BJ382" s="16" t="s">
        <v>84</v>
      </c>
      <c r="BK382" s="235">
        <f>ROUND(I382*H382,2)</f>
        <v>0</v>
      </c>
      <c r="BL382" s="16" t="s">
        <v>213</v>
      </c>
      <c r="BM382" s="234" t="s">
        <v>741</v>
      </c>
    </row>
    <row r="383" s="12" customFormat="1">
      <c r="B383" s="236"/>
      <c r="C383" s="237"/>
      <c r="D383" s="238" t="s">
        <v>133</v>
      </c>
      <c r="E383" s="239" t="s">
        <v>1</v>
      </c>
      <c r="F383" s="240" t="s">
        <v>84</v>
      </c>
      <c r="G383" s="237"/>
      <c r="H383" s="241">
        <v>1</v>
      </c>
      <c r="I383" s="242"/>
      <c r="J383" s="237"/>
      <c r="K383" s="237"/>
      <c r="L383" s="243"/>
      <c r="M383" s="244"/>
      <c r="N383" s="245"/>
      <c r="O383" s="245"/>
      <c r="P383" s="245"/>
      <c r="Q383" s="245"/>
      <c r="R383" s="245"/>
      <c r="S383" s="245"/>
      <c r="T383" s="246"/>
      <c r="AT383" s="247" t="s">
        <v>133</v>
      </c>
      <c r="AU383" s="247" t="s">
        <v>86</v>
      </c>
      <c r="AV383" s="12" t="s">
        <v>86</v>
      </c>
      <c r="AW383" s="12" t="s">
        <v>31</v>
      </c>
      <c r="AX383" s="12" t="s">
        <v>84</v>
      </c>
      <c r="AY383" s="247" t="s">
        <v>125</v>
      </c>
    </row>
    <row r="384" s="1" customFormat="1" ht="36" customHeight="1">
      <c r="B384" s="37"/>
      <c r="C384" s="223" t="s">
        <v>742</v>
      </c>
      <c r="D384" s="223" t="s">
        <v>127</v>
      </c>
      <c r="E384" s="224" t="s">
        <v>743</v>
      </c>
      <c r="F384" s="225" t="s">
        <v>744</v>
      </c>
      <c r="G384" s="226" t="s">
        <v>356</v>
      </c>
      <c r="H384" s="227">
        <v>1</v>
      </c>
      <c r="I384" s="228"/>
      <c r="J384" s="229">
        <f>ROUND(I384*H384,2)</f>
        <v>0</v>
      </c>
      <c r="K384" s="225" t="s">
        <v>1</v>
      </c>
      <c r="L384" s="42"/>
      <c r="M384" s="230" t="s">
        <v>1</v>
      </c>
      <c r="N384" s="231" t="s">
        <v>41</v>
      </c>
      <c r="O384" s="85"/>
      <c r="P384" s="232">
        <f>O384*H384</f>
        <v>0</v>
      </c>
      <c r="Q384" s="232">
        <v>0.01175</v>
      </c>
      <c r="R384" s="232">
        <f>Q384*H384</f>
        <v>0.01175</v>
      </c>
      <c r="S384" s="232">
        <v>0</v>
      </c>
      <c r="T384" s="233">
        <f>S384*H384</f>
        <v>0</v>
      </c>
      <c r="AR384" s="234" t="s">
        <v>213</v>
      </c>
      <c r="AT384" s="234" t="s">
        <v>127</v>
      </c>
      <c r="AU384" s="234" t="s">
        <v>86</v>
      </c>
      <c r="AY384" s="16" t="s">
        <v>125</v>
      </c>
      <c r="BE384" s="235">
        <f>IF(N384="základní",J384,0)</f>
        <v>0</v>
      </c>
      <c r="BF384" s="235">
        <f>IF(N384="snížená",J384,0)</f>
        <v>0</v>
      </c>
      <c r="BG384" s="235">
        <f>IF(N384="zákl. přenesená",J384,0)</f>
        <v>0</v>
      </c>
      <c r="BH384" s="235">
        <f>IF(N384="sníž. přenesená",J384,0)</f>
        <v>0</v>
      </c>
      <c r="BI384" s="235">
        <f>IF(N384="nulová",J384,0)</f>
        <v>0</v>
      </c>
      <c r="BJ384" s="16" t="s">
        <v>84</v>
      </c>
      <c r="BK384" s="235">
        <f>ROUND(I384*H384,2)</f>
        <v>0</v>
      </c>
      <c r="BL384" s="16" t="s">
        <v>213</v>
      </c>
      <c r="BM384" s="234" t="s">
        <v>745</v>
      </c>
    </row>
    <row r="385" s="12" customFormat="1">
      <c r="B385" s="236"/>
      <c r="C385" s="237"/>
      <c r="D385" s="238" t="s">
        <v>133</v>
      </c>
      <c r="E385" s="239" t="s">
        <v>1</v>
      </c>
      <c r="F385" s="240" t="s">
        <v>84</v>
      </c>
      <c r="G385" s="237"/>
      <c r="H385" s="241">
        <v>1</v>
      </c>
      <c r="I385" s="242"/>
      <c r="J385" s="237"/>
      <c r="K385" s="237"/>
      <c r="L385" s="243"/>
      <c r="M385" s="244"/>
      <c r="N385" s="245"/>
      <c r="O385" s="245"/>
      <c r="P385" s="245"/>
      <c r="Q385" s="245"/>
      <c r="R385" s="245"/>
      <c r="S385" s="245"/>
      <c r="T385" s="246"/>
      <c r="AT385" s="247" t="s">
        <v>133</v>
      </c>
      <c r="AU385" s="247" t="s">
        <v>86</v>
      </c>
      <c r="AV385" s="12" t="s">
        <v>86</v>
      </c>
      <c r="AW385" s="12" t="s">
        <v>31</v>
      </c>
      <c r="AX385" s="12" t="s">
        <v>84</v>
      </c>
      <c r="AY385" s="247" t="s">
        <v>125</v>
      </c>
    </row>
    <row r="386" s="1" customFormat="1" ht="24" customHeight="1">
      <c r="B386" s="37"/>
      <c r="C386" s="223" t="s">
        <v>746</v>
      </c>
      <c r="D386" s="223" t="s">
        <v>127</v>
      </c>
      <c r="E386" s="224" t="s">
        <v>747</v>
      </c>
      <c r="F386" s="225" t="s">
        <v>748</v>
      </c>
      <c r="G386" s="226" t="s">
        <v>356</v>
      </c>
      <c r="H386" s="227">
        <v>10</v>
      </c>
      <c r="I386" s="228"/>
      <c r="J386" s="229">
        <f>ROUND(I386*H386,2)</f>
        <v>0</v>
      </c>
      <c r="K386" s="225" t="s">
        <v>1</v>
      </c>
      <c r="L386" s="42"/>
      <c r="M386" s="230" t="s">
        <v>1</v>
      </c>
      <c r="N386" s="231" t="s">
        <v>41</v>
      </c>
      <c r="O386" s="85"/>
      <c r="P386" s="232">
        <f>O386*H386</f>
        <v>0</v>
      </c>
      <c r="Q386" s="232">
        <v>0.0018400000000000001</v>
      </c>
      <c r="R386" s="232">
        <f>Q386*H386</f>
        <v>0.0184</v>
      </c>
      <c r="S386" s="232">
        <v>0</v>
      </c>
      <c r="T386" s="233">
        <f>S386*H386</f>
        <v>0</v>
      </c>
      <c r="AR386" s="234" t="s">
        <v>213</v>
      </c>
      <c r="AT386" s="234" t="s">
        <v>127</v>
      </c>
      <c r="AU386" s="234" t="s">
        <v>86</v>
      </c>
      <c r="AY386" s="16" t="s">
        <v>125</v>
      </c>
      <c r="BE386" s="235">
        <f>IF(N386="základní",J386,0)</f>
        <v>0</v>
      </c>
      <c r="BF386" s="235">
        <f>IF(N386="snížená",J386,0)</f>
        <v>0</v>
      </c>
      <c r="BG386" s="235">
        <f>IF(N386="zákl. přenesená",J386,0)</f>
        <v>0</v>
      </c>
      <c r="BH386" s="235">
        <f>IF(N386="sníž. přenesená",J386,0)</f>
        <v>0</v>
      </c>
      <c r="BI386" s="235">
        <f>IF(N386="nulová",J386,0)</f>
        <v>0</v>
      </c>
      <c r="BJ386" s="16" t="s">
        <v>84</v>
      </c>
      <c r="BK386" s="235">
        <f>ROUND(I386*H386,2)</f>
        <v>0</v>
      </c>
      <c r="BL386" s="16" t="s">
        <v>213</v>
      </c>
      <c r="BM386" s="234" t="s">
        <v>749</v>
      </c>
    </row>
    <row r="387" s="1" customFormat="1" ht="24" customHeight="1">
      <c r="B387" s="37"/>
      <c r="C387" s="223" t="s">
        <v>750</v>
      </c>
      <c r="D387" s="223" t="s">
        <v>127</v>
      </c>
      <c r="E387" s="224" t="s">
        <v>751</v>
      </c>
      <c r="F387" s="225" t="s">
        <v>752</v>
      </c>
      <c r="G387" s="226" t="s">
        <v>356</v>
      </c>
      <c r="H387" s="227">
        <v>2</v>
      </c>
      <c r="I387" s="228"/>
      <c r="J387" s="229">
        <f>ROUND(I387*H387,2)</f>
        <v>0</v>
      </c>
      <c r="K387" s="225" t="s">
        <v>1</v>
      </c>
      <c r="L387" s="42"/>
      <c r="M387" s="230" t="s">
        <v>1</v>
      </c>
      <c r="N387" s="231" t="s">
        <v>41</v>
      </c>
      <c r="O387" s="85"/>
      <c r="P387" s="232">
        <f>O387*H387</f>
        <v>0</v>
      </c>
      <c r="Q387" s="232">
        <v>0.0018400000000000001</v>
      </c>
      <c r="R387" s="232">
        <f>Q387*H387</f>
        <v>0.0036800000000000001</v>
      </c>
      <c r="S387" s="232">
        <v>0</v>
      </c>
      <c r="T387" s="233">
        <f>S387*H387</f>
        <v>0</v>
      </c>
      <c r="AR387" s="234" t="s">
        <v>213</v>
      </c>
      <c r="AT387" s="234" t="s">
        <v>127</v>
      </c>
      <c r="AU387" s="234" t="s">
        <v>86</v>
      </c>
      <c r="AY387" s="16" t="s">
        <v>125</v>
      </c>
      <c r="BE387" s="235">
        <f>IF(N387="základní",J387,0)</f>
        <v>0</v>
      </c>
      <c r="BF387" s="235">
        <f>IF(N387="snížená",J387,0)</f>
        <v>0</v>
      </c>
      <c r="BG387" s="235">
        <f>IF(N387="zákl. přenesená",J387,0)</f>
        <v>0</v>
      </c>
      <c r="BH387" s="235">
        <f>IF(N387="sníž. přenesená",J387,0)</f>
        <v>0</v>
      </c>
      <c r="BI387" s="235">
        <f>IF(N387="nulová",J387,0)</f>
        <v>0</v>
      </c>
      <c r="BJ387" s="16" t="s">
        <v>84</v>
      </c>
      <c r="BK387" s="235">
        <f>ROUND(I387*H387,2)</f>
        <v>0</v>
      </c>
      <c r="BL387" s="16" t="s">
        <v>213</v>
      </c>
      <c r="BM387" s="234" t="s">
        <v>753</v>
      </c>
    </row>
    <row r="388" s="1" customFormat="1" ht="16.5" customHeight="1">
      <c r="B388" s="37"/>
      <c r="C388" s="259" t="s">
        <v>754</v>
      </c>
      <c r="D388" s="259" t="s">
        <v>184</v>
      </c>
      <c r="E388" s="260" t="s">
        <v>755</v>
      </c>
      <c r="F388" s="261" t="s">
        <v>756</v>
      </c>
      <c r="G388" s="262" t="s">
        <v>207</v>
      </c>
      <c r="H388" s="263">
        <v>1</v>
      </c>
      <c r="I388" s="264"/>
      <c r="J388" s="265">
        <f>ROUND(I388*H388,2)</f>
        <v>0</v>
      </c>
      <c r="K388" s="261" t="s">
        <v>1</v>
      </c>
      <c r="L388" s="266"/>
      <c r="M388" s="267" t="s">
        <v>1</v>
      </c>
      <c r="N388" s="268" t="s">
        <v>41</v>
      </c>
      <c r="O388" s="85"/>
      <c r="P388" s="232">
        <f>O388*H388</f>
        <v>0</v>
      </c>
      <c r="Q388" s="232">
        <v>0.00199</v>
      </c>
      <c r="R388" s="232">
        <f>Q388*H388</f>
        <v>0.00199</v>
      </c>
      <c r="S388" s="232">
        <v>0</v>
      </c>
      <c r="T388" s="233">
        <f>S388*H388</f>
        <v>0</v>
      </c>
      <c r="AR388" s="234" t="s">
        <v>252</v>
      </c>
      <c r="AT388" s="234" t="s">
        <v>184</v>
      </c>
      <c r="AU388" s="234" t="s">
        <v>86</v>
      </c>
      <c r="AY388" s="16" t="s">
        <v>125</v>
      </c>
      <c r="BE388" s="235">
        <f>IF(N388="základní",J388,0)</f>
        <v>0</v>
      </c>
      <c r="BF388" s="235">
        <f>IF(N388="snížená",J388,0)</f>
        <v>0</v>
      </c>
      <c r="BG388" s="235">
        <f>IF(N388="zákl. přenesená",J388,0)</f>
        <v>0</v>
      </c>
      <c r="BH388" s="235">
        <f>IF(N388="sníž. přenesená",J388,0)</f>
        <v>0</v>
      </c>
      <c r="BI388" s="235">
        <f>IF(N388="nulová",J388,0)</f>
        <v>0</v>
      </c>
      <c r="BJ388" s="16" t="s">
        <v>84</v>
      </c>
      <c r="BK388" s="235">
        <f>ROUND(I388*H388,2)</f>
        <v>0</v>
      </c>
      <c r="BL388" s="16" t="s">
        <v>213</v>
      </c>
      <c r="BM388" s="234" t="s">
        <v>757</v>
      </c>
    </row>
    <row r="389" s="12" customFormat="1">
      <c r="B389" s="236"/>
      <c r="C389" s="237"/>
      <c r="D389" s="238" t="s">
        <v>133</v>
      </c>
      <c r="E389" s="239" t="s">
        <v>1</v>
      </c>
      <c r="F389" s="240" t="s">
        <v>758</v>
      </c>
      <c r="G389" s="237"/>
      <c r="H389" s="241">
        <v>1</v>
      </c>
      <c r="I389" s="242"/>
      <c r="J389" s="237"/>
      <c r="K389" s="237"/>
      <c r="L389" s="243"/>
      <c r="M389" s="244"/>
      <c r="N389" s="245"/>
      <c r="O389" s="245"/>
      <c r="P389" s="245"/>
      <c r="Q389" s="245"/>
      <c r="R389" s="245"/>
      <c r="S389" s="245"/>
      <c r="T389" s="246"/>
      <c r="AT389" s="247" t="s">
        <v>133</v>
      </c>
      <c r="AU389" s="247" t="s">
        <v>86</v>
      </c>
      <c r="AV389" s="12" t="s">
        <v>86</v>
      </c>
      <c r="AW389" s="12" t="s">
        <v>31</v>
      </c>
      <c r="AX389" s="12" t="s">
        <v>84</v>
      </c>
      <c r="AY389" s="247" t="s">
        <v>125</v>
      </c>
    </row>
    <row r="390" s="1" customFormat="1" ht="24" customHeight="1">
      <c r="B390" s="37"/>
      <c r="C390" s="223" t="s">
        <v>759</v>
      </c>
      <c r="D390" s="223" t="s">
        <v>127</v>
      </c>
      <c r="E390" s="224" t="s">
        <v>760</v>
      </c>
      <c r="F390" s="225" t="s">
        <v>761</v>
      </c>
      <c r="G390" s="226" t="s">
        <v>356</v>
      </c>
      <c r="H390" s="227">
        <v>7</v>
      </c>
      <c r="I390" s="228"/>
      <c r="J390" s="229">
        <f>ROUND(I390*H390,2)</f>
        <v>0</v>
      </c>
      <c r="K390" s="225" t="s">
        <v>1</v>
      </c>
      <c r="L390" s="42"/>
      <c r="M390" s="230" t="s">
        <v>1</v>
      </c>
      <c r="N390" s="231" t="s">
        <v>41</v>
      </c>
      <c r="O390" s="85"/>
      <c r="P390" s="232">
        <f>O390*H390</f>
        <v>0</v>
      </c>
      <c r="Q390" s="232">
        <v>0.0018400000000000001</v>
      </c>
      <c r="R390" s="232">
        <f>Q390*H390</f>
        <v>0.012880000000000001</v>
      </c>
      <c r="S390" s="232">
        <v>0</v>
      </c>
      <c r="T390" s="233">
        <f>S390*H390</f>
        <v>0</v>
      </c>
      <c r="AR390" s="234" t="s">
        <v>213</v>
      </c>
      <c r="AT390" s="234" t="s">
        <v>127</v>
      </c>
      <c r="AU390" s="234" t="s">
        <v>86</v>
      </c>
      <c r="AY390" s="16" t="s">
        <v>125</v>
      </c>
      <c r="BE390" s="235">
        <f>IF(N390="základní",J390,0)</f>
        <v>0</v>
      </c>
      <c r="BF390" s="235">
        <f>IF(N390="snížená",J390,0)</f>
        <v>0</v>
      </c>
      <c r="BG390" s="235">
        <f>IF(N390="zákl. přenesená",J390,0)</f>
        <v>0</v>
      </c>
      <c r="BH390" s="235">
        <f>IF(N390="sníž. přenesená",J390,0)</f>
        <v>0</v>
      </c>
      <c r="BI390" s="235">
        <f>IF(N390="nulová",J390,0)</f>
        <v>0</v>
      </c>
      <c r="BJ390" s="16" t="s">
        <v>84</v>
      </c>
      <c r="BK390" s="235">
        <f>ROUND(I390*H390,2)</f>
        <v>0</v>
      </c>
      <c r="BL390" s="16" t="s">
        <v>213</v>
      </c>
      <c r="BM390" s="234" t="s">
        <v>762</v>
      </c>
    </row>
    <row r="391" s="1" customFormat="1" ht="16.5" customHeight="1">
      <c r="B391" s="37"/>
      <c r="C391" s="223" t="s">
        <v>763</v>
      </c>
      <c r="D391" s="223" t="s">
        <v>127</v>
      </c>
      <c r="E391" s="224" t="s">
        <v>764</v>
      </c>
      <c r="F391" s="225" t="s">
        <v>765</v>
      </c>
      <c r="G391" s="226" t="s">
        <v>356</v>
      </c>
      <c r="H391" s="227">
        <v>1</v>
      </c>
      <c r="I391" s="228"/>
      <c r="J391" s="229">
        <f>ROUND(I391*H391,2)</f>
        <v>0</v>
      </c>
      <c r="K391" s="225" t="s">
        <v>140</v>
      </c>
      <c r="L391" s="42"/>
      <c r="M391" s="230" t="s">
        <v>1</v>
      </c>
      <c r="N391" s="231" t="s">
        <v>41</v>
      </c>
      <c r="O391" s="85"/>
      <c r="P391" s="232">
        <f>O391*H391</f>
        <v>0</v>
      </c>
      <c r="Q391" s="232">
        <v>0.0018</v>
      </c>
      <c r="R391" s="232">
        <f>Q391*H391</f>
        <v>0.0018</v>
      </c>
      <c r="S391" s="232">
        <v>0</v>
      </c>
      <c r="T391" s="233">
        <f>S391*H391</f>
        <v>0</v>
      </c>
      <c r="AR391" s="234" t="s">
        <v>213</v>
      </c>
      <c r="AT391" s="234" t="s">
        <v>127</v>
      </c>
      <c r="AU391" s="234" t="s">
        <v>86</v>
      </c>
      <c r="AY391" s="16" t="s">
        <v>125</v>
      </c>
      <c r="BE391" s="235">
        <f>IF(N391="základní",J391,0)</f>
        <v>0</v>
      </c>
      <c r="BF391" s="235">
        <f>IF(N391="snížená",J391,0)</f>
        <v>0</v>
      </c>
      <c r="BG391" s="235">
        <f>IF(N391="zákl. přenesená",J391,0)</f>
        <v>0</v>
      </c>
      <c r="BH391" s="235">
        <f>IF(N391="sníž. přenesená",J391,0)</f>
        <v>0</v>
      </c>
      <c r="BI391" s="235">
        <f>IF(N391="nulová",J391,0)</f>
        <v>0</v>
      </c>
      <c r="BJ391" s="16" t="s">
        <v>84</v>
      </c>
      <c r="BK391" s="235">
        <f>ROUND(I391*H391,2)</f>
        <v>0</v>
      </c>
      <c r="BL391" s="16" t="s">
        <v>213</v>
      </c>
      <c r="BM391" s="234" t="s">
        <v>766</v>
      </c>
    </row>
    <row r="392" s="1" customFormat="1" ht="16.5" customHeight="1">
      <c r="B392" s="37"/>
      <c r="C392" s="223" t="s">
        <v>767</v>
      </c>
      <c r="D392" s="223" t="s">
        <v>127</v>
      </c>
      <c r="E392" s="224" t="s">
        <v>768</v>
      </c>
      <c r="F392" s="225" t="s">
        <v>769</v>
      </c>
      <c r="G392" s="226" t="s">
        <v>207</v>
      </c>
      <c r="H392" s="227">
        <v>18</v>
      </c>
      <c r="I392" s="228"/>
      <c r="J392" s="229">
        <f>ROUND(I392*H392,2)</f>
        <v>0</v>
      </c>
      <c r="K392" s="225" t="s">
        <v>140</v>
      </c>
      <c r="L392" s="42"/>
      <c r="M392" s="230" t="s">
        <v>1</v>
      </c>
      <c r="N392" s="231" t="s">
        <v>41</v>
      </c>
      <c r="O392" s="85"/>
      <c r="P392" s="232">
        <f>O392*H392</f>
        <v>0</v>
      </c>
      <c r="Q392" s="232">
        <v>0.00023000000000000001</v>
      </c>
      <c r="R392" s="232">
        <f>Q392*H392</f>
        <v>0.0041400000000000005</v>
      </c>
      <c r="S392" s="232">
        <v>0</v>
      </c>
      <c r="T392" s="233">
        <f>S392*H392</f>
        <v>0</v>
      </c>
      <c r="AR392" s="234" t="s">
        <v>213</v>
      </c>
      <c r="AT392" s="234" t="s">
        <v>127</v>
      </c>
      <c r="AU392" s="234" t="s">
        <v>86</v>
      </c>
      <c r="AY392" s="16" t="s">
        <v>125</v>
      </c>
      <c r="BE392" s="235">
        <f>IF(N392="základní",J392,0)</f>
        <v>0</v>
      </c>
      <c r="BF392" s="235">
        <f>IF(N392="snížená",J392,0)</f>
        <v>0</v>
      </c>
      <c r="BG392" s="235">
        <f>IF(N392="zákl. přenesená",J392,0)</f>
        <v>0</v>
      </c>
      <c r="BH392" s="235">
        <f>IF(N392="sníž. přenesená",J392,0)</f>
        <v>0</v>
      </c>
      <c r="BI392" s="235">
        <f>IF(N392="nulová",J392,0)</f>
        <v>0</v>
      </c>
      <c r="BJ392" s="16" t="s">
        <v>84</v>
      </c>
      <c r="BK392" s="235">
        <f>ROUND(I392*H392,2)</f>
        <v>0</v>
      </c>
      <c r="BL392" s="16" t="s">
        <v>213</v>
      </c>
      <c r="BM392" s="234" t="s">
        <v>770</v>
      </c>
    </row>
    <row r="393" s="1" customFormat="1" ht="16.5" customHeight="1">
      <c r="B393" s="37"/>
      <c r="C393" s="223" t="s">
        <v>771</v>
      </c>
      <c r="D393" s="223" t="s">
        <v>127</v>
      </c>
      <c r="E393" s="224" t="s">
        <v>772</v>
      </c>
      <c r="F393" s="225" t="s">
        <v>773</v>
      </c>
      <c r="G393" s="226" t="s">
        <v>207</v>
      </c>
      <c r="H393" s="227">
        <v>1</v>
      </c>
      <c r="I393" s="228"/>
      <c r="J393" s="229">
        <f>ROUND(I393*H393,2)</f>
        <v>0</v>
      </c>
      <c r="K393" s="225" t="s">
        <v>140</v>
      </c>
      <c r="L393" s="42"/>
      <c r="M393" s="230" t="s">
        <v>1</v>
      </c>
      <c r="N393" s="231" t="s">
        <v>41</v>
      </c>
      <c r="O393" s="85"/>
      <c r="P393" s="232">
        <f>O393*H393</f>
        <v>0</v>
      </c>
      <c r="Q393" s="232">
        <v>0.00051999999999999995</v>
      </c>
      <c r="R393" s="232">
        <f>Q393*H393</f>
        <v>0.00051999999999999995</v>
      </c>
      <c r="S393" s="232">
        <v>0</v>
      </c>
      <c r="T393" s="233">
        <f>S393*H393</f>
        <v>0</v>
      </c>
      <c r="AR393" s="234" t="s">
        <v>213</v>
      </c>
      <c r="AT393" s="234" t="s">
        <v>127</v>
      </c>
      <c r="AU393" s="234" t="s">
        <v>86</v>
      </c>
      <c r="AY393" s="16" t="s">
        <v>125</v>
      </c>
      <c r="BE393" s="235">
        <f>IF(N393="základní",J393,0)</f>
        <v>0</v>
      </c>
      <c r="BF393" s="235">
        <f>IF(N393="snížená",J393,0)</f>
        <v>0</v>
      </c>
      <c r="BG393" s="235">
        <f>IF(N393="zákl. přenesená",J393,0)</f>
        <v>0</v>
      </c>
      <c r="BH393" s="235">
        <f>IF(N393="sníž. přenesená",J393,0)</f>
        <v>0</v>
      </c>
      <c r="BI393" s="235">
        <f>IF(N393="nulová",J393,0)</f>
        <v>0</v>
      </c>
      <c r="BJ393" s="16" t="s">
        <v>84</v>
      </c>
      <c r="BK393" s="235">
        <f>ROUND(I393*H393,2)</f>
        <v>0</v>
      </c>
      <c r="BL393" s="16" t="s">
        <v>213</v>
      </c>
      <c r="BM393" s="234" t="s">
        <v>774</v>
      </c>
    </row>
    <row r="394" s="1" customFormat="1" ht="24" customHeight="1">
      <c r="B394" s="37"/>
      <c r="C394" s="223" t="s">
        <v>775</v>
      </c>
      <c r="D394" s="223" t="s">
        <v>127</v>
      </c>
      <c r="E394" s="224" t="s">
        <v>776</v>
      </c>
      <c r="F394" s="225" t="s">
        <v>777</v>
      </c>
      <c r="G394" s="226" t="s">
        <v>356</v>
      </c>
      <c r="H394" s="227">
        <v>19</v>
      </c>
      <c r="I394" s="228"/>
      <c r="J394" s="229">
        <f>ROUND(I394*H394,2)</f>
        <v>0</v>
      </c>
      <c r="K394" s="225" t="s">
        <v>140</v>
      </c>
      <c r="L394" s="42"/>
      <c r="M394" s="230" t="s">
        <v>1</v>
      </c>
      <c r="N394" s="231" t="s">
        <v>41</v>
      </c>
      <c r="O394" s="85"/>
      <c r="P394" s="232">
        <f>O394*H394</f>
        <v>0</v>
      </c>
      <c r="Q394" s="232">
        <v>0.0029399999999999999</v>
      </c>
      <c r="R394" s="232">
        <f>Q394*H394</f>
        <v>0.05586</v>
      </c>
      <c r="S394" s="232">
        <v>0</v>
      </c>
      <c r="T394" s="233">
        <f>S394*H394</f>
        <v>0</v>
      </c>
      <c r="AR394" s="234" t="s">
        <v>213</v>
      </c>
      <c r="AT394" s="234" t="s">
        <v>127</v>
      </c>
      <c r="AU394" s="234" t="s">
        <v>86</v>
      </c>
      <c r="AY394" s="16" t="s">
        <v>125</v>
      </c>
      <c r="BE394" s="235">
        <f>IF(N394="základní",J394,0)</f>
        <v>0</v>
      </c>
      <c r="BF394" s="235">
        <f>IF(N394="snížená",J394,0)</f>
        <v>0</v>
      </c>
      <c r="BG394" s="235">
        <f>IF(N394="zákl. přenesená",J394,0)</f>
        <v>0</v>
      </c>
      <c r="BH394" s="235">
        <f>IF(N394="sníž. přenesená",J394,0)</f>
        <v>0</v>
      </c>
      <c r="BI394" s="235">
        <f>IF(N394="nulová",J394,0)</f>
        <v>0</v>
      </c>
      <c r="BJ394" s="16" t="s">
        <v>84</v>
      </c>
      <c r="BK394" s="235">
        <f>ROUND(I394*H394,2)</f>
        <v>0</v>
      </c>
      <c r="BL394" s="16" t="s">
        <v>213</v>
      </c>
      <c r="BM394" s="234" t="s">
        <v>778</v>
      </c>
    </row>
    <row r="395" s="12" customFormat="1">
      <c r="B395" s="236"/>
      <c r="C395" s="237"/>
      <c r="D395" s="238" t="s">
        <v>133</v>
      </c>
      <c r="E395" s="239" t="s">
        <v>1</v>
      </c>
      <c r="F395" s="240" t="s">
        <v>779</v>
      </c>
      <c r="G395" s="237"/>
      <c r="H395" s="241">
        <v>19</v>
      </c>
      <c r="I395" s="242"/>
      <c r="J395" s="237"/>
      <c r="K395" s="237"/>
      <c r="L395" s="243"/>
      <c r="M395" s="244"/>
      <c r="N395" s="245"/>
      <c r="O395" s="245"/>
      <c r="P395" s="245"/>
      <c r="Q395" s="245"/>
      <c r="R395" s="245"/>
      <c r="S395" s="245"/>
      <c r="T395" s="246"/>
      <c r="AT395" s="247" t="s">
        <v>133</v>
      </c>
      <c r="AU395" s="247" t="s">
        <v>86</v>
      </c>
      <c r="AV395" s="12" t="s">
        <v>86</v>
      </c>
      <c r="AW395" s="12" t="s">
        <v>31</v>
      </c>
      <c r="AX395" s="12" t="s">
        <v>84</v>
      </c>
      <c r="AY395" s="247" t="s">
        <v>125</v>
      </c>
    </row>
    <row r="396" s="1" customFormat="1" ht="16.5" customHeight="1">
      <c r="B396" s="37"/>
      <c r="C396" s="223" t="s">
        <v>780</v>
      </c>
      <c r="D396" s="223" t="s">
        <v>127</v>
      </c>
      <c r="E396" s="224" t="s">
        <v>781</v>
      </c>
      <c r="F396" s="225" t="s">
        <v>782</v>
      </c>
      <c r="G396" s="226" t="s">
        <v>356</v>
      </c>
      <c r="H396" s="227">
        <v>2</v>
      </c>
      <c r="I396" s="228"/>
      <c r="J396" s="229">
        <f>ROUND(I396*H396,2)</f>
        <v>0</v>
      </c>
      <c r="K396" s="225" t="s">
        <v>140</v>
      </c>
      <c r="L396" s="42"/>
      <c r="M396" s="230" t="s">
        <v>1</v>
      </c>
      <c r="N396" s="231" t="s">
        <v>41</v>
      </c>
      <c r="O396" s="85"/>
      <c r="P396" s="232">
        <f>O396*H396</f>
        <v>0</v>
      </c>
      <c r="Q396" s="232">
        <v>0.0018400000000000001</v>
      </c>
      <c r="R396" s="232">
        <f>Q396*H396</f>
        <v>0.0036800000000000001</v>
      </c>
      <c r="S396" s="232">
        <v>0</v>
      </c>
      <c r="T396" s="233">
        <f>S396*H396</f>
        <v>0</v>
      </c>
      <c r="AR396" s="234" t="s">
        <v>213</v>
      </c>
      <c r="AT396" s="234" t="s">
        <v>127</v>
      </c>
      <c r="AU396" s="234" t="s">
        <v>86</v>
      </c>
      <c r="AY396" s="16" t="s">
        <v>125</v>
      </c>
      <c r="BE396" s="235">
        <f>IF(N396="základní",J396,0)</f>
        <v>0</v>
      </c>
      <c r="BF396" s="235">
        <f>IF(N396="snížená",J396,0)</f>
        <v>0</v>
      </c>
      <c r="BG396" s="235">
        <f>IF(N396="zákl. přenesená",J396,0)</f>
        <v>0</v>
      </c>
      <c r="BH396" s="235">
        <f>IF(N396="sníž. přenesená",J396,0)</f>
        <v>0</v>
      </c>
      <c r="BI396" s="235">
        <f>IF(N396="nulová",J396,0)</f>
        <v>0</v>
      </c>
      <c r="BJ396" s="16" t="s">
        <v>84</v>
      </c>
      <c r="BK396" s="235">
        <f>ROUND(I396*H396,2)</f>
        <v>0</v>
      </c>
      <c r="BL396" s="16" t="s">
        <v>213</v>
      </c>
      <c r="BM396" s="234" t="s">
        <v>783</v>
      </c>
    </row>
    <row r="397" s="12" customFormat="1">
      <c r="B397" s="236"/>
      <c r="C397" s="237"/>
      <c r="D397" s="238" t="s">
        <v>133</v>
      </c>
      <c r="E397" s="239" t="s">
        <v>1</v>
      </c>
      <c r="F397" s="240" t="s">
        <v>784</v>
      </c>
      <c r="G397" s="237"/>
      <c r="H397" s="241">
        <v>2</v>
      </c>
      <c r="I397" s="242"/>
      <c r="J397" s="237"/>
      <c r="K397" s="237"/>
      <c r="L397" s="243"/>
      <c r="M397" s="244"/>
      <c r="N397" s="245"/>
      <c r="O397" s="245"/>
      <c r="P397" s="245"/>
      <c r="Q397" s="245"/>
      <c r="R397" s="245"/>
      <c r="S397" s="245"/>
      <c r="T397" s="246"/>
      <c r="AT397" s="247" t="s">
        <v>133</v>
      </c>
      <c r="AU397" s="247" t="s">
        <v>86</v>
      </c>
      <c r="AV397" s="12" t="s">
        <v>86</v>
      </c>
      <c r="AW397" s="12" t="s">
        <v>31</v>
      </c>
      <c r="AX397" s="12" t="s">
        <v>84</v>
      </c>
      <c r="AY397" s="247" t="s">
        <v>125</v>
      </c>
    </row>
    <row r="398" s="1" customFormat="1" ht="16.5" customHeight="1">
      <c r="B398" s="37"/>
      <c r="C398" s="259" t="s">
        <v>785</v>
      </c>
      <c r="D398" s="259" t="s">
        <v>184</v>
      </c>
      <c r="E398" s="260" t="s">
        <v>786</v>
      </c>
      <c r="F398" s="261" t="s">
        <v>787</v>
      </c>
      <c r="G398" s="262" t="s">
        <v>207</v>
      </c>
      <c r="H398" s="263">
        <v>4</v>
      </c>
      <c r="I398" s="264"/>
      <c r="J398" s="265">
        <f>ROUND(I398*H398,2)</f>
        <v>0</v>
      </c>
      <c r="K398" s="261" t="s">
        <v>140</v>
      </c>
      <c r="L398" s="266"/>
      <c r="M398" s="267" t="s">
        <v>1</v>
      </c>
      <c r="N398" s="268" t="s">
        <v>41</v>
      </c>
      <c r="O398" s="85"/>
      <c r="P398" s="232">
        <f>O398*H398</f>
        <v>0</v>
      </c>
      <c r="Q398" s="232">
        <v>0.00018000000000000001</v>
      </c>
      <c r="R398" s="232">
        <f>Q398*H398</f>
        <v>0.00072000000000000005</v>
      </c>
      <c r="S398" s="232">
        <v>0</v>
      </c>
      <c r="T398" s="233">
        <f>S398*H398</f>
        <v>0</v>
      </c>
      <c r="AR398" s="234" t="s">
        <v>252</v>
      </c>
      <c r="AT398" s="234" t="s">
        <v>184</v>
      </c>
      <c r="AU398" s="234" t="s">
        <v>86</v>
      </c>
      <c r="AY398" s="16" t="s">
        <v>125</v>
      </c>
      <c r="BE398" s="235">
        <f>IF(N398="základní",J398,0)</f>
        <v>0</v>
      </c>
      <c r="BF398" s="235">
        <f>IF(N398="snížená",J398,0)</f>
        <v>0</v>
      </c>
      <c r="BG398" s="235">
        <f>IF(N398="zákl. přenesená",J398,0)</f>
        <v>0</v>
      </c>
      <c r="BH398" s="235">
        <f>IF(N398="sníž. přenesená",J398,0)</f>
        <v>0</v>
      </c>
      <c r="BI398" s="235">
        <f>IF(N398="nulová",J398,0)</f>
        <v>0</v>
      </c>
      <c r="BJ398" s="16" t="s">
        <v>84</v>
      </c>
      <c r="BK398" s="235">
        <f>ROUND(I398*H398,2)</f>
        <v>0</v>
      </c>
      <c r="BL398" s="16" t="s">
        <v>213</v>
      </c>
      <c r="BM398" s="234" t="s">
        <v>788</v>
      </c>
    </row>
    <row r="399" s="12" customFormat="1">
      <c r="B399" s="236"/>
      <c r="C399" s="237"/>
      <c r="D399" s="238" t="s">
        <v>133</v>
      </c>
      <c r="E399" s="239" t="s">
        <v>1</v>
      </c>
      <c r="F399" s="240" t="s">
        <v>789</v>
      </c>
      <c r="G399" s="237"/>
      <c r="H399" s="241">
        <v>4</v>
      </c>
      <c r="I399" s="242"/>
      <c r="J399" s="237"/>
      <c r="K399" s="237"/>
      <c r="L399" s="243"/>
      <c r="M399" s="244"/>
      <c r="N399" s="245"/>
      <c r="O399" s="245"/>
      <c r="P399" s="245"/>
      <c r="Q399" s="245"/>
      <c r="R399" s="245"/>
      <c r="S399" s="245"/>
      <c r="T399" s="246"/>
      <c r="AT399" s="247" t="s">
        <v>133</v>
      </c>
      <c r="AU399" s="247" t="s">
        <v>86</v>
      </c>
      <c r="AV399" s="12" t="s">
        <v>86</v>
      </c>
      <c r="AW399" s="12" t="s">
        <v>31</v>
      </c>
      <c r="AX399" s="12" t="s">
        <v>84</v>
      </c>
      <c r="AY399" s="247" t="s">
        <v>125</v>
      </c>
    </row>
    <row r="400" s="1" customFormat="1" ht="24" customHeight="1">
      <c r="B400" s="37"/>
      <c r="C400" s="223" t="s">
        <v>790</v>
      </c>
      <c r="D400" s="223" t="s">
        <v>127</v>
      </c>
      <c r="E400" s="224" t="s">
        <v>791</v>
      </c>
      <c r="F400" s="225" t="s">
        <v>792</v>
      </c>
      <c r="G400" s="226" t="s">
        <v>356</v>
      </c>
      <c r="H400" s="227">
        <v>1</v>
      </c>
      <c r="I400" s="228"/>
      <c r="J400" s="229">
        <f>ROUND(I400*H400,2)</f>
        <v>0</v>
      </c>
      <c r="K400" s="225" t="s">
        <v>140</v>
      </c>
      <c r="L400" s="42"/>
      <c r="M400" s="230" t="s">
        <v>1</v>
      </c>
      <c r="N400" s="231" t="s">
        <v>41</v>
      </c>
      <c r="O400" s="85"/>
      <c r="P400" s="232">
        <f>O400*H400</f>
        <v>0</v>
      </c>
      <c r="Q400" s="232">
        <v>0.0027399999999999998</v>
      </c>
      <c r="R400" s="232">
        <f>Q400*H400</f>
        <v>0.0027399999999999998</v>
      </c>
      <c r="S400" s="232">
        <v>0</v>
      </c>
      <c r="T400" s="233">
        <f>S400*H400</f>
        <v>0</v>
      </c>
      <c r="AR400" s="234" t="s">
        <v>213</v>
      </c>
      <c r="AT400" s="234" t="s">
        <v>127</v>
      </c>
      <c r="AU400" s="234" t="s">
        <v>86</v>
      </c>
      <c r="AY400" s="16" t="s">
        <v>125</v>
      </c>
      <c r="BE400" s="235">
        <f>IF(N400="základní",J400,0)</f>
        <v>0</v>
      </c>
      <c r="BF400" s="235">
        <f>IF(N400="snížená",J400,0)</f>
        <v>0</v>
      </c>
      <c r="BG400" s="235">
        <f>IF(N400="zákl. přenesená",J400,0)</f>
        <v>0</v>
      </c>
      <c r="BH400" s="235">
        <f>IF(N400="sníž. přenesená",J400,0)</f>
        <v>0</v>
      </c>
      <c r="BI400" s="235">
        <f>IF(N400="nulová",J400,0)</f>
        <v>0</v>
      </c>
      <c r="BJ400" s="16" t="s">
        <v>84</v>
      </c>
      <c r="BK400" s="235">
        <f>ROUND(I400*H400,2)</f>
        <v>0</v>
      </c>
      <c r="BL400" s="16" t="s">
        <v>213</v>
      </c>
      <c r="BM400" s="234" t="s">
        <v>793</v>
      </c>
    </row>
    <row r="401" s="1" customFormat="1" ht="36" customHeight="1">
      <c r="B401" s="37"/>
      <c r="C401" s="223" t="s">
        <v>794</v>
      </c>
      <c r="D401" s="223" t="s">
        <v>127</v>
      </c>
      <c r="E401" s="224" t="s">
        <v>795</v>
      </c>
      <c r="F401" s="225" t="s">
        <v>796</v>
      </c>
      <c r="G401" s="226" t="s">
        <v>356</v>
      </c>
      <c r="H401" s="227">
        <v>3</v>
      </c>
      <c r="I401" s="228"/>
      <c r="J401" s="229">
        <f>ROUND(I401*H401,2)</f>
        <v>0</v>
      </c>
      <c r="K401" s="225" t="s">
        <v>1</v>
      </c>
      <c r="L401" s="42"/>
      <c r="M401" s="230" t="s">
        <v>1</v>
      </c>
      <c r="N401" s="231" t="s">
        <v>41</v>
      </c>
      <c r="O401" s="85"/>
      <c r="P401" s="232">
        <f>O401*H401</f>
        <v>0</v>
      </c>
      <c r="Q401" s="232">
        <v>0.01175</v>
      </c>
      <c r="R401" s="232">
        <f>Q401*H401</f>
        <v>0.035250000000000004</v>
      </c>
      <c r="S401" s="232">
        <v>0</v>
      </c>
      <c r="T401" s="233">
        <f>S401*H401</f>
        <v>0</v>
      </c>
      <c r="AR401" s="234" t="s">
        <v>213</v>
      </c>
      <c r="AT401" s="234" t="s">
        <v>127</v>
      </c>
      <c r="AU401" s="234" t="s">
        <v>86</v>
      </c>
      <c r="AY401" s="16" t="s">
        <v>125</v>
      </c>
      <c r="BE401" s="235">
        <f>IF(N401="základní",J401,0)</f>
        <v>0</v>
      </c>
      <c r="BF401" s="235">
        <f>IF(N401="snížená",J401,0)</f>
        <v>0</v>
      </c>
      <c r="BG401" s="235">
        <f>IF(N401="zákl. přenesená",J401,0)</f>
        <v>0</v>
      </c>
      <c r="BH401" s="235">
        <f>IF(N401="sníž. přenesená",J401,0)</f>
        <v>0</v>
      </c>
      <c r="BI401" s="235">
        <f>IF(N401="nulová",J401,0)</f>
        <v>0</v>
      </c>
      <c r="BJ401" s="16" t="s">
        <v>84</v>
      </c>
      <c r="BK401" s="235">
        <f>ROUND(I401*H401,2)</f>
        <v>0</v>
      </c>
      <c r="BL401" s="16" t="s">
        <v>213</v>
      </c>
      <c r="BM401" s="234" t="s">
        <v>797</v>
      </c>
    </row>
    <row r="402" s="1" customFormat="1" ht="36" customHeight="1">
      <c r="B402" s="37"/>
      <c r="C402" s="223" t="s">
        <v>798</v>
      </c>
      <c r="D402" s="223" t="s">
        <v>127</v>
      </c>
      <c r="E402" s="224" t="s">
        <v>799</v>
      </c>
      <c r="F402" s="225" t="s">
        <v>800</v>
      </c>
      <c r="G402" s="226" t="s">
        <v>356</v>
      </c>
      <c r="H402" s="227">
        <v>3</v>
      </c>
      <c r="I402" s="228"/>
      <c r="J402" s="229">
        <f>ROUND(I402*H402,2)</f>
        <v>0</v>
      </c>
      <c r="K402" s="225" t="s">
        <v>1</v>
      </c>
      <c r="L402" s="42"/>
      <c r="M402" s="230" t="s">
        <v>1</v>
      </c>
      <c r="N402" s="231" t="s">
        <v>41</v>
      </c>
      <c r="O402" s="85"/>
      <c r="P402" s="232">
        <f>O402*H402</f>
        <v>0</v>
      </c>
      <c r="Q402" s="232">
        <v>0.01175</v>
      </c>
      <c r="R402" s="232">
        <f>Q402*H402</f>
        <v>0.035250000000000004</v>
      </c>
      <c r="S402" s="232">
        <v>0</v>
      </c>
      <c r="T402" s="233">
        <f>S402*H402</f>
        <v>0</v>
      </c>
      <c r="AR402" s="234" t="s">
        <v>213</v>
      </c>
      <c r="AT402" s="234" t="s">
        <v>127</v>
      </c>
      <c r="AU402" s="234" t="s">
        <v>86</v>
      </c>
      <c r="AY402" s="16" t="s">
        <v>125</v>
      </c>
      <c r="BE402" s="235">
        <f>IF(N402="základní",J402,0)</f>
        <v>0</v>
      </c>
      <c r="BF402" s="235">
        <f>IF(N402="snížená",J402,0)</f>
        <v>0</v>
      </c>
      <c r="BG402" s="235">
        <f>IF(N402="zákl. přenesená",J402,0)</f>
        <v>0</v>
      </c>
      <c r="BH402" s="235">
        <f>IF(N402="sníž. přenesená",J402,0)</f>
        <v>0</v>
      </c>
      <c r="BI402" s="235">
        <f>IF(N402="nulová",J402,0)</f>
        <v>0</v>
      </c>
      <c r="BJ402" s="16" t="s">
        <v>84</v>
      </c>
      <c r="BK402" s="235">
        <f>ROUND(I402*H402,2)</f>
        <v>0</v>
      </c>
      <c r="BL402" s="16" t="s">
        <v>213</v>
      </c>
      <c r="BM402" s="234" t="s">
        <v>801</v>
      </c>
    </row>
    <row r="403" s="1" customFormat="1" ht="36" customHeight="1">
      <c r="B403" s="37"/>
      <c r="C403" s="223" t="s">
        <v>802</v>
      </c>
      <c r="D403" s="223" t="s">
        <v>127</v>
      </c>
      <c r="E403" s="224" t="s">
        <v>803</v>
      </c>
      <c r="F403" s="225" t="s">
        <v>804</v>
      </c>
      <c r="G403" s="226" t="s">
        <v>356</v>
      </c>
      <c r="H403" s="227">
        <v>3</v>
      </c>
      <c r="I403" s="228"/>
      <c r="J403" s="229">
        <f>ROUND(I403*H403,2)</f>
        <v>0</v>
      </c>
      <c r="K403" s="225" t="s">
        <v>1</v>
      </c>
      <c r="L403" s="42"/>
      <c r="M403" s="230" t="s">
        <v>1</v>
      </c>
      <c r="N403" s="231" t="s">
        <v>41</v>
      </c>
      <c r="O403" s="85"/>
      <c r="P403" s="232">
        <f>O403*H403</f>
        <v>0</v>
      </c>
      <c r="Q403" s="232">
        <v>0.01175</v>
      </c>
      <c r="R403" s="232">
        <f>Q403*H403</f>
        <v>0.035250000000000004</v>
      </c>
      <c r="S403" s="232">
        <v>0</v>
      </c>
      <c r="T403" s="233">
        <f>S403*H403</f>
        <v>0</v>
      </c>
      <c r="AR403" s="234" t="s">
        <v>213</v>
      </c>
      <c r="AT403" s="234" t="s">
        <v>127</v>
      </c>
      <c r="AU403" s="234" t="s">
        <v>86</v>
      </c>
      <c r="AY403" s="16" t="s">
        <v>125</v>
      </c>
      <c r="BE403" s="235">
        <f>IF(N403="základní",J403,0)</f>
        <v>0</v>
      </c>
      <c r="BF403" s="235">
        <f>IF(N403="snížená",J403,0)</f>
        <v>0</v>
      </c>
      <c r="BG403" s="235">
        <f>IF(N403="zákl. přenesená",J403,0)</f>
        <v>0</v>
      </c>
      <c r="BH403" s="235">
        <f>IF(N403="sníž. přenesená",J403,0)</f>
        <v>0</v>
      </c>
      <c r="BI403" s="235">
        <f>IF(N403="nulová",J403,0)</f>
        <v>0</v>
      </c>
      <c r="BJ403" s="16" t="s">
        <v>84</v>
      </c>
      <c r="BK403" s="235">
        <f>ROUND(I403*H403,2)</f>
        <v>0</v>
      </c>
      <c r="BL403" s="16" t="s">
        <v>213</v>
      </c>
      <c r="BM403" s="234" t="s">
        <v>805</v>
      </c>
    </row>
    <row r="404" s="1" customFormat="1" ht="36" customHeight="1">
      <c r="B404" s="37"/>
      <c r="C404" s="223" t="s">
        <v>806</v>
      </c>
      <c r="D404" s="223" t="s">
        <v>127</v>
      </c>
      <c r="E404" s="224" t="s">
        <v>807</v>
      </c>
      <c r="F404" s="225" t="s">
        <v>808</v>
      </c>
      <c r="G404" s="226" t="s">
        <v>356</v>
      </c>
      <c r="H404" s="227">
        <v>9</v>
      </c>
      <c r="I404" s="228"/>
      <c r="J404" s="229">
        <f>ROUND(I404*H404,2)</f>
        <v>0</v>
      </c>
      <c r="K404" s="225" t="s">
        <v>1</v>
      </c>
      <c r="L404" s="42"/>
      <c r="M404" s="230" t="s">
        <v>1</v>
      </c>
      <c r="N404" s="231" t="s">
        <v>41</v>
      </c>
      <c r="O404" s="85"/>
      <c r="P404" s="232">
        <f>O404*H404</f>
        <v>0</v>
      </c>
      <c r="Q404" s="232">
        <v>0.01175</v>
      </c>
      <c r="R404" s="232">
        <f>Q404*H404</f>
        <v>0.10575</v>
      </c>
      <c r="S404" s="232">
        <v>0</v>
      </c>
      <c r="T404" s="233">
        <f>S404*H404</f>
        <v>0</v>
      </c>
      <c r="AR404" s="234" t="s">
        <v>213</v>
      </c>
      <c r="AT404" s="234" t="s">
        <v>127</v>
      </c>
      <c r="AU404" s="234" t="s">
        <v>86</v>
      </c>
      <c r="AY404" s="16" t="s">
        <v>125</v>
      </c>
      <c r="BE404" s="235">
        <f>IF(N404="základní",J404,0)</f>
        <v>0</v>
      </c>
      <c r="BF404" s="235">
        <f>IF(N404="snížená",J404,0)</f>
        <v>0</v>
      </c>
      <c r="BG404" s="235">
        <f>IF(N404="zákl. přenesená",J404,0)</f>
        <v>0</v>
      </c>
      <c r="BH404" s="235">
        <f>IF(N404="sníž. přenesená",J404,0)</f>
        <v>0</v>
      </c>
      <c r="BI404" s="235">
        <f>IF(N404="nulová",J404,0)</f>
        <v>0</v>
      </c>
      <c r="BJ404" s="16" t="s">
        <v>84</v>
      </c>
      <c r="BK404" s="235">
        <f>ROUND(I404*H404,2)</f>
        <v>0</v>
      </c>
      <c r="BL404" s="16" t="s">
        <v>213</v>
      </c>
      <c r="BM404" s="234" t="s">
        <v>809</v>
      </c>
    </row>
    <row r="405" s="1" customFormat="1" ht="36" customHeight="1">
      <c r="B405" s="37"/>
      <c r="C405" s="223" t="s">
        <v>810</v>
      </c>
      <c r="D405" s="223" t="s">
        <v>127</v>
      </c>
      <c r="E405" s="224" t="s">
        <v>811</v>
      </c>
      <c r="F405" s="225" t="s">
        <v>812</v>
      </c>
      <c r="G405" s="226" t="s">
        <v>356</v>
      </c>
      <c r="H405" s="227">
        <v>4</v>
      </c>
      <c r="I405" s="228"/>
      <c r="J405" s="229">
        <f>ROUND(I405*H405,2)</f>
        <v>0</v>
      </c>
      <c r="K405" s="225" t="s">
        <v>1</v>
      </c>
      <c r="L405" s="42"/>
      <c r="M405" s="230" t="s">
        <v>1</v>
      </c>
      <c r="N405" s="231" t="s">
        <v>41</v>
      </c>
      <c r="O405" s="85"/>
      <c r="P405" s="232">
        <f>O405*H405</f>
        <v>0</v>
      </c>
      <c r="Q405" s="232">
        <v>0.01175</v>
      </c>
      <c r="R405" s="232">
        <f>Q405*H405</f>
        <v>0.047</v>
      </c>
      <c r="S405" s="232">
        <v>0</v>
      </c>
      <c r="T405" s="233">
        <f>S405*H405</f>
        <v>0</v>
      </c>
      <c r="AR405" s="234" t="s">
        <v>213</v>
      </c>
      <c r="AT405" s="234" t="s">
        <v>127</v>
      </c>
      <c r="AU405" s="234" t="s">
        <v>86</v>
      </c>
      <c r="AY405" s="16" t="s">
        <v>125</v>
      </c>
      <c r="BE405" s="235">
        <f>IF(N405="základní",J405,0)</f>
        <v>0</v>
      </c>
      <c r="BF405" s="235">
        <f>IF(N405="snížená",J405,0)</f>
        <v>0</v>
      </c>
      <c r="BG405" s="235">
        <f>IF(N405="zákl. přenesená",J405,0)</f>
        <v>0</v>
      </c>
      <c r="BH405" s="235">
        <f>IF(N405="sníž. přenesená",J405,0)</f>
        <v>0</v>
      </c>
      <c r="BI405" s="235">
        <f>IF(N405="nulová",J405,0)</f>
        <v>0</v>
      </c>
      <c r="BJ405" s="16" t="s">
        <v>84</v>
      </c>
      <c r="BK405" s="235">
        <f>ROUND(I405*H405,2)</f>
        <v>0</v>
      </c>
      <c r="BL405" s="16" t="s">
        <v>213</v>
      </c>
      <c r="BM405" s="234" t="s">
        <v>813</v>
      </c>
    </row>
    <row r="406" s="12" customFormat="1">
      <c r="B406" s="236"/>
      <c r="C406" s="237"/>
      <c r="D406" s="238" t="s">
        <v>133</v>
      </c>
      <c r="E406" s="239" t="s">
        <v>1</v>
      </c>
      <c r="F406" s="240" t="s">
        <v>814</v>
      </c>
      <c r="G406" s="237"/>
      <c r="H406" s="241">
        <v>4</v>
      </c>
      <c r="I406" s="242"/>
      <c r="J406" s="237"/>
      <c r="K406" s="237"/>
      <c r="L406" s="243"/>
      <c r="M406" s="244"/>
      <c r="N406" s="245"/>
      <c r="O406" s="245"/>
      <c r="P406" s="245"/>
      <c r="Q406" s="245"/>
      <c r="R406" s="245"/>
      <c r="S406" s="245"/>
      <c r="T406" s="246"/>
      <c r="AT406" s="247" t="s">
        <v>133</v>
      </c>
      <c r="AU406" s="247" t="s">
        <v>86</v>
      </c>
      <c r="AV406" s="12" t="s">
        <v>86</v>
      </c>
      <c r="AW406" s="12" t="s">
        <v>31</v>
      </c>
      <c r="AX406" s="12" t="s">
        <v>84</v>
      </c>
      <c r="AY406" s="247" t="s">
        <v>125</v>
      </c>
    </row>
    <row r="407" s="1" customFormat="1" ht="36" customHeight="1">
      <c r="B407" s="37"/>
      <c r="C407" s="223" t="s">
        <v>815</v>
      </c>
      <c r="D407" s="223" t="s">
        <v>127</v>
      </c>
      <c r="E407" s="224" t="s">
        <v>816</v>
      </c>
      <c r="F407" s="225" t="s">
        <v>817</v>
      </c>
      <c r="G407" s="226" t="s">
        <v>356</v>
      </c>
      <c r="H407" s="227">
        <v>16</v>
      </c>
      <c r="I407" s="228"/>
      <c r="J407" s="229">
        <f>ROUND(I407*H407,2)</f>
        <v>0</v>
      </c>
      <c r="K407" s="225" t="s">
        <v>1</v>
      </c>
      <c r="L407" s="42"/>
      <c r="M407" s="230" t="s">
        <v>1</v>
      </c>
      <c r="N407" s="231" t="s">
        <v>41</v>
      </c>
      <c r="O407" s="85"/>
      <c r="P407" s="232">
        <f>O407*H407</f>
        <v>0</v>
      </c>
      <c r="Q407" s="232">
        <v>0.01175</v>
      </c>
      <c r="R407" s="232">
        <f>Q407*H407</f>
        <v>0.188</v>
      </c>
      <c r="S407" s="232">
        <v>0</v>
      </c>
      <c r="T407" s="233">
        <f>S407*H407</f>
        <v>0</v>
      </c>
      <c r="AR407" s="234" t="s">
        <v>213</v>
      </c>
      <c r="AT407" s="234" t="s">
        <v>127</v>
      </c>
      <c r="AU407" s="234" t="s">
        <v>86</v>
      </c>
      <c r="AY407" s="16" t="s">
        <v>125</v>
      </c>
      <c r="BE407" s="235">
        <f>IF(N407="základní",J407,0)</f>
        <v>0</v>
      </c>
      <c r="BF407" s="235">
        <f>IF(N407="snížená",J407,0)</f>
        <v>0</v>
      </c>
      <c r="BG407" s="235">
        <f>IF(N407="zákl. přenesená",J407,0)</f>
        <v>0</v>
      </c>
      <c r="BH407" s="235">
        <f>IF(N407="sníž. přenesená",J407,0)</f>
        <v>0</v>
      </c>
      <c r="BI407" s="235">
        <f>IF(N407="nulová",J407,0)</f>
        <v>0</v>
      </c>
      <c r="BJ407" s="16" t="s">
        <v>84</v>
      </c>
      <c r="BK407" s="235">
        <f>ROUND(I407*H407,2)</f>
        <v>0</v>
      </c>
      <c r="BL407" s="16" t="s">
        <v>213</v>
      </c>
      <c r="BM407" s="234" t="s">
        <v>818</v>
      </c>
    </row>
    <row r="408" s="1" customFormat="1" ht="36" customHeight="1">
      <c r="B408" s="37"/>
      <c r="C408" s="223" t="s">
        <v>819</v>
      </c>
      <c r="D408" s="223" t="s">
        <v>127</v>
      </c>
      <c r="E408" s="224" t="s">
        <v>820</v>
      </c>
      <c r="F408" s="225" t="s">
        <v>821</v>
      </c>
      <c r="G408" s="226" t="s">
        <v>356</v>
      </c>
      <c r="H408" s="227">
        <v>4</v>
      </c>
      <c r="I408" s="228"/>
      <c r="J408" s="229">
        <f>ROUND(I408*H408,2)</f>
        <v>0</v>
      </c>
      <c r="K408" s="225" t="s">
        <v>1</v>
      </c>
      <c r="L408" s="42"/>
      <c r="M408" s="230" t="s">
        <v>1</v>
      </c>
      <c r="N408" s="231" t="s">
        <v>41</v>
      </c>
      <c r="O408" s="85"/>
      <c r="P408" s="232">
        <f>O408*H408</f>
        <v>0</v>
      </c>
      <c r="Q408" s="232">
        <v>0.01175</v>
      </c>
      <c r="R408" s="232">
        <f>Q408*H408</f>
        <v>0.047</v>
      </c>
      <c r="S408" s="232">
        <v>0</v>
      </c>
      <c r="T408" s="233">
        <f>S408*H408</f>
        <v>0</v>
      </c>
      <c r="AR408" s="234" t="s">
        <v>213</v>
      </c>
      <c r="AT408" s="234" t="s">
        <v>127</v>
      </c>
      <c r="AU408" s="234" t="s">
        <v>86</v>
      </c>
      <c r="AY408" s="16" t="s">
        <v>125</v>
      </c>
      <c r="BE408" s="235">
        <f>IF(N408="základní",J408,0)</f>
        <v>0</v>
      </c>
      <c r="BF408" s="235">
        <f>IF(N408="snížená",J408,0)</f>
        <v>0</v>
      </c>
      <c r="BG408" s="235">
        <f>IF(N408="zákl. přenesená",J408,0)</f>
        <v>0</v>
      </c>
      <c r="BH408" s="235">
        <f>IF(N408="sníž. přenesená",J408,0)</f>
        <v>0</v>
      </c>
      <c r="BI408" s="235">
        <f>IF(N408="nulová",J408,0)</f>
        <v>0</v>
      </c>
      <c r="BJ408" s="16" t="s">
        <v>84</v>
      </c>
      <c r="BK408" s="235">
        <f>ROUND(I408*H408,2)</f>
        <v>0</v>
      </c>
      <c r="BL408" s="16" t="s">
        <v>213</v>
      </c>
      <c r="BM408" s="234" t="s">
        <v>822</v>
      </c>
    </row>
    <row r="409" s="12" customFormat="1">
      <c r="B409" s="236"/>
      <c r="C409" s="237"/>
      <c r="D409" s="238" t="s">
        <v>133</v>
      </c>
      <c r="E409" s="239" t="s">
        <v>1</v>
      </c>
      <c r="F409" s="240" t="s">
        <v>823</v>
      </c>
      <c r="G409" s="237"/>
      <c r="H409" s="241">
        <v>4</v>
      </c>
      <c r="I409" s="242"/>
      <c r="J409" s="237"/>
      <c r="K409" s="237"/>
      <c r="L409" s="243"/>
      <c r="M409" s="244"/>
      <c r="N409" s="245"/>
      <c r="O409" s="245"/>
      <c r="P409" s="245"/>
      <c r="Q409" s="245"/>
      <c r="R409" s="245"/>
      <c r="S409" s="245"/>
      <c r="T409" s="246"/>
      <c r="AT409" s="247" t="s">
        <v>133</v>
      </c>
      <c r="AU409" s="247" t="s">
        <v>86</v>
      </c>
      <c r="AV409" s="12" t="s">
        <v>86</v>
      </c>
      <c r="AW409" s="12" t="s">
        <v>31</v>
      </c>
      <c r="AX409" s="12" t="s">
        <v>84</v>
      </c>
      <c r="AY409" s="247" t="s">
        <v>125</v>
      </c>
    </row>
    <row r="410" s="1" customFormat="1" ht="36" customHeight="1">
      <c r="B410" s="37"/>
      <c r="C410" s="223" t="s">
        <v>824</v>
      </c>
      <c r="D410" s="223" t="s">
        <v>127</v>
      </c>
      <c r="E410" s="224" t="s">
        <v>825</v>
      </c>
      <c r="F410" s="225" t="s">
        <v>826</v>
      </c>
      <c r="G410" s="226" t="s">
        <v>356</v>
      </c>
      <c r="H410" s="227">
        <v>3</v>
      </c>
      <c r="I410" s="228"/>
      <c r="J410" s="229">
        <f>ROUND(I410*H410,2)</f>
        <v>0</v>
      </c>
      <c r="K410" s="225" t="s">
        <v>1</v>
      </c>
      <c r="L410" s="42"/>
      <c r="M410" s="230" t="s">
        <v>1</v>
      </c>
      <c r="N410" s="231" t="s">
        <v>41</v>
      </c>
      <c r="O410" s="85"/>
      <c r="P410" s="232">
        <f>O410*H410</f>
        <v>0</v>
      </c>
      <c r="Q410" s="232">
        <v>0.01175</v>
      </c>
      <c r="R410" s="232">
        <f>Q410*H410</f>
        <v>0.035250000000000004</v>
      </c>
      <c r="S410" s="232">
        <v>0</v>
      </c>
      <c r="T410" s="233">
        <f>S410*H410</f>
        <v>0</v>
      </c>
      <c r="AR410" s="234" t="s">
        <v>213</v>
      </c>
      <c r="AT410" s="234" t="s">
        <v>127</v>
      </c>
      <c r="AU410" s="234" t="s">
        <v>86</v>
      </c>
      <c r="AY410" s="16" t="s">
        <v>125</v>
      </c>
      <c r="BE410" s="235">
        <f>IF(N410="základní",J410,0)</f>
        <v>0</v>
      </c>
      <c r="BF410" s="235">
        <f>IF(N410="snížená",J410,0)</f>
        <v>0</v>
      </c>
      <c r="BG410" s="235">
        <f>IF(N410="zákl. přenesená",J410,0)</f>
        <v>0</v>
      </c>
      <c r="BH410" s="235">
        <f>IF(N410="sníž. přenesená",J410,0)</f>
        <v>0</v>
      </c>
      <c r="BI410" s="235">
        <f>IF(N410="nulová",J410,0)</f>
        <v>0</v>
      </c>
      <c r="BJ410" s="16" t="s">
        <v>84</v>
      </c>
      <c r="BK410" s="235">
        <f>ROUND(I410*H410,2)</f>
        <v>0</v>
      </c>
      <c r="BL410" s="16" t="s">
        <v>213</v>
      </c>
      <c r="BM410" s="234" t="s">
        <v>827</v>
      </c>
    </row>
    <row r="411" s="12" customFormat="1">
      <c r="B411" s="236"/>
      <c r="C411" s="237"/>
      <c r="D411" s="238" t="s">
        <v>133</v>
      </c>
      <c r="E411" s="239" t="s">
        <v>1</v>
      </c>
      <c r="F411" s="240" t="s">
        <v>828</v>
      </c>
      <c r="G411" s="237"/>
      <c r="H411" s="241">
        <v>3</v>
      </c>
      <c r="I411" s="242"/>
      <c r="J411" s="237"/>
      <c r="K411" s="237"/>
      <c r="L411" s="243"/>
      <c r="M411" s="244"/>
      <c r="N411" s="245"/>
      <c r="O411" s="245"/>
      <c r="P411" s="245"/>
      <c r="Q411" s="245"/>
      <c r="R411" s="245"/>
      <c r="S411" s="245"/>
      <c r="T411" s="246"/>
      <c r="AT411" s="247" t="s">
        <v>133</v>
      </c>
      <c r="AU411" s="247" t="s">
        <v>86</v>
      </c>
      <c r="AV411" s="12" t="s">
        <v>86</v>
      </c>
      <c r="AW411" s="12" t="s">
        <v>31</v>
      </c>
      <c r="AX411" s="12" t="s">
        <v>84</v>
      </c>
      <c r="AY411" s="247" t="s">
        <v>125</v>
      </c>
    </row>
    <row r="412" s="1" customFormat="1" ht="36" customHeight="1">
      <c r="B412" s="37"/>
      <c r="C412" s="223" t="s">
        <v>829</v>
      </c>
      <c r="D412" s="223" t="s">
        <v>127</v>
      </c>
      <c r="E412" s="224" t="s">
        <v>830</v>
      </c>
      <c r="F412" s="225" t="s">
        <v>831</v>
      </c>
      <c r="G412" s="226" t="s">
        <v>356</v>
      </c>
      <c r="H412" s="227">
        <v>3</v>
      </c>
      <c r="I412" s="228"/>
      <c r="J412" s="229">
        <f>ROUND(I412*H412,2)</f>
        <v>0</v>
      </c>
      <c r="K412" s="225" t="s">
        <v>1</v>
      </c>
      <c r="L412" s="42"/>
      <c r="M412" s="230" t="s">
        <v>1</v>
      </c>
      <c r="N412" s="231" t="s">
        <v>41</v>
      </c>
      <c r="O412" s="85"/>
      <c r="P412" s="232">
        <f>O412*H412</f>
        <v>0</v>
      </c>
      <c r="Q412" s="232">
        <v>0.01175</v>
      </c>
      <c r="R412" s="232">
        <f>Q412*H412</f>
        <v>0.035250000000000004</v>
      </c>
      <c r="S412" s="232">
        <v>0</v>
      </c>
      <c r="T412" s="233">
        <f>S412*H412</f>
        <v>0</v>
      </c>
      <c r="AR412" s="234" t="s">
        <v>213</v>
      </c>
      <c r="AT412" s="234" t="s">
        <v>127</v>
      </c>
      <c r="AU412" s="234" t="s">
        <v>86</v>
      </c>
      <c r="AY412" s="16" t="s">
        <v>125</v>
      </c>
      <c r="BE412" s="235">
        <f>IF(N412="základní",J412,0)</f>
        <v>0</v>
      </c>
      <c r="BF412" s="235">
        <f>IF(N412="snížená",J412,0)</f>
        <v>0</v>
      </c>
      <c r="BG412" s="235">
        <f>IF(N412="zákl. přenesená",J412,0)</f>
        <v>0</v>
      </c>
      <c r="BH412" s="235">
        <f>IF(N412="sníž. přenesená",J412,0)</f>
        <v>0</v>
      </c>
      <c r="BI412" s="235">
        <f>IF(N412="nulová",J412,0)</f>
        <v>0</v>
      </c>
      <c r="BJ412" s="16" t="s">
        <v>84</v>
      </c>
      <c r="BK412" s="235">
        <f>ROUND(I412*H412,2)</f>
        <v>0</v>
      </c>
      <c r="BL412" s="16" t="s">
        <v>213</v>
      </c>
      <c r="BM412" s="234" t="s">
        <v>832</v>
      </c>
    </row>
    <row r="413" s="1" customFormat="1" ht="36" customHeight="1">
      <c r="B413" s="37"/>
      <c r="C413" s="223" t="s">
        <v>833</v>
      </c>
      <c r="D413" s="223" t="s">
        <v>127</v>
      </c>
      <c r="E413" s="224" t="s">
        <v>834</v>
      </c>
      <c r="F413" s="225" t="s">
        <v>835</v>
      </c>
      <c r="G413" s="226" t="s">
        <v>356</v>
      </c>
      <c r="H413" s="227">
        <v>1</v>
      </c>
      <c r="I413" s="228"/>
      <c r="J413" s="229">
        <f>ROUND(I413*H413,2)</f>
        <v>0</v>
      </c>
      <c r="K413" s="225" t="s">
        <v>1</v>
      </c>
      <c r="L413" s="42"/>
      <c r="M413" s="230" t="s">
        <v>1</v>
      </c>
      <c r="N413" s="231" t="s">
        <v>41</v>
      </c>
      <c r="O413" s="85"/>
      <c r="P413" s="232">
        <f>O413*H413</f>
        <v>0</v>
      </c>
      <c r="Q413" s="232">
        <v>0.01175</v>
      </c>
      <c r="R413" s="232">
        <f>Q413*H413</f>
        <v>0.01175</v>
      </c>
      <c r="S413" s="232">
        <v>0</v>
      </c>
      <c r="T413" s="233">
        <f>S413*H413</f>
        <v>0</v>
      </c>
      <c r="AR413" s="234" t="s">
        <v>213</v>
      </c>
      <c r="AT413" s="234" t="s">
        <v>127</v>
      </c>
      <c r="AU413" s="234" t="s">
        <v>86</v>
      </c>
      <c r="AY413" s="16" t="s">
        <v>125</v>
      </c>
      <c r="BE413" s="235">
        <f>IF(N413="základní",J413,0)</f>
        <v>0</v>
      </c>
      <c r="BF413" s="235">
        <f>IF(N413="snížená",J413,0)</f>
        <v>0</v>
      </c>
      <c r="BG413" s="235">
        <f>IF(N413="zákl. přenesená",J413,0)</f>
        <v>0</v>
      </c>
      <c r="BH413" s="235">
        <f>IF(N413="sníž. přenesená",J413,0)</f>
        <v>0</v>
      </c>
      <c r="BI413" s="235">
        <f>IF(N413="nulová",J413,0)</f>
        <v>0</v>
      </c>
      <c r="BJ413" s="16" t="s">
        <v>84</v>
      </c>
      <c r="BK413" s="235">
        <f>ROUND(I413*H413,2)</f>
        <v>0</v>
      </c>
      <c r="BL413" s="16" t="s">
        <v>213</v>
      </c>
      <c r="BM413" s="234" t="s">
        <v>836</v>
      </c>
    </row>
    <row r="414" s="1" customFormat="1" ht="36" customHeight="1">
      <c r="B414" s="37"/>
      <c r="C414" s="223" t="s">
        <v>837</v>
      </c>
      <c r="D414" s="223" t="s">
        <v>127</v>
      </c>
      <c r="E414" s="224" t="s">
        <v>838</v>
      </c>
      <c r="F414" s="225" t="s">
        <v>839</v>
      </c>
      <c r="G414" s="226" t="s">
        <v>356</v>
      </c>
      <c r="H414" s="227">
        <v>7</v>
      </c>
      <c r="I414" s="228"/>
      <c r="J414" s="229">
        <f>ROUND(I414*H414,2)</f>
        <v>0</v>
      </c>
      <c r="K414" s="225" t="s">
        <v>1</v>
      </c>
      <c r="L414" s="42"/>
      <c r="M414" s="230" t="s">
        <v>1</v>
      </c>
      <c r="N414" s="231" t="s">
        <v>41</v>
      </c>
      <c r="O414" s="85"/>
      <c r="P414" s="232">
        <f>O414*H414</f>
        <v>0</v>
      </c>
      <c r="Q414" s="232">
        <v>0.01175</v>
      </c>
      <c r="R414" s="232">
        <f>Q414*H414</f>
        <v>0.082250000000000004</v>
      </c>
      <c r="S414" s="232">
        <v>0</v>
      </c>
      <c r="T414" s="233">
        <f>S414*H414</f>
        <v>0</v>
      </c>
      <c r="AR414" s="234" t="s">
        <v>213</v>
      </c>
      <c r="AT414" s="234" t="s">
        <v>127</v>
      </c>
      <c r="AU414" s="234" t="s">
        <v>86</v>
      </c>
      <c r="AY414" s="16" t="s">
        <v>125</v>
      </c>
      <c r="BE414" s="235">
        <f>IF(N414="základní",J414,0)</f>
        <v>0</v>
      </c>
      <c r="BF414" s="235">
        <f>IF(N414="snížená",J414,0)</f>
        <v>0</v>
      </c>
      <c r="BG414" s="235">
        <f>IF(N414="zákl. přenesená",J414,0)</f>
        <v>0</v>
      </c>
      <c r="BH414" s="235">
        <f>IF(N414="sníž. přenesená",J414,0)</f>
        <v>0</v>
      </c>
      <c r="BI414" s="235">
        <f>IF(N414="nulová",J414,0)</f>
        <v>0</v>
      </c>
      <c r="BJ414" s="16" t="s">
        <v>84</v>
      </c>
      <c r="BK414" s="235">
        <f>ROUND(I414*H414,2)</f>
        <v>0</v>
      </c>
      <c r="BL414" s="16" t="s">
        <v>213</v>
      </c>
      <c r="BM414" s="234" t="s">
        <v>840</v>
      </c>
    </row>
    <row r="415" s="1" customFormat="1" ht="36" customHeight="1">
      <c r="B415" s="37"/>
      <c r="C415" s="223" t="s">
        <v>841</v>
      </c>
      <c r="D415" s="223" t="s">
        <v>127</v>
      </c>
      <c r="E415" s="224" t="s">
        <v>842</v>
      </c>
      <c r="F415" s="225" t="s">
        <v>843</v>
      </c>
      <c r="G415" s="226" t="s">
        <v>356</v>
      </c>
      <c r="H415" s="227">
        <v>2</v>
      </c>
      <c r="I415" s="228"/>
      <c r="J415" s="229">
        <f>ROUND(I415*H415,2)</f>
        <v>0</v>
      </c>
      <c r="K415" s="225" t="s">
        <v>1</v>
      </c>
      <c r="L415" s="42"/>
      <c r="M415" s="230" t="s">
        <v>1</v>
      </c>
      <c r="N415" s="231" t="s">
        <v>41</v>
      </c>
      <c r="O415" s="85"/>
      <c r="P415" s="232">
        <f>O415*H415</f>
        <v>0</v>
      </c>
      <c r="Q415" s="232">
        <v>0.01175</v>
      </c>
      <c r="R415" s="232">
        <f>Q415*H415</f>
        <v>0.0235</v>
      </c>
      <c r="S415" s="232">
        <v>0</v>
      </c>
      <c r="T415" s="233">
        <f>S415*H415</f>
        <v>0</v>
      </c>
      <c r="AR415" s="234" t="s">
        <v>213</v>
      </c>
      <c r="AT415" s="234" t="s">
        <v>127</v>
      </c>
      <c r="AU415" s="234" t="s">
        <v>86</v>
      </c>
      <c r="AY415" s="16" t="s">
        <v>125</v>
      </c>
      <c r="BE415" s="235">
        <f>IF(N415="základní",J415,0)</f>
        <v>0</v>
      </c>
      <c r="BF415" s="235">
        <f>IF(N415="snížená",J415,0)</f>
        <v>0</v>
      </c>
      <c r="BG415" s="235">
        <f>IF(N415="zákl. přenesená",J415,0)</f>
        <v>0</v>
      </c>
      <c r="BH415" s="235">
        <f>IF(N415="sníž. přenesená",J415,0)</f>
        <v>0</v>
      </c>
      <c r="BI415" s="235">
        <f>IF(N415="nulová",J415,0)</f>
        <v>0</v>
      </c>
      <c r="BJ415" s="16" t="s">
        <v>84</v>
      </c>
      <c r="BK415" s="235">
        <f>ROUND(I415*H415,2)</f>
        <v>0</v>
      </c>
      <c r="BL415" s="16" t="s">
        <v>213</v>
      </c>
      <c r="BM415" s="234" t="s">
        <v>844</v>
      </c>
    </row>
    <row r="416" s="12" customFormat="1">
      <c r="B416" s="236"/>
      <c r="C416" s="237"/>
      <c r="D416" s="238" t="s">
        <v>133</v>
      </c>
      <c r="E416" s="239" t="s">
        <v>1</v>
      </c>
      <c r="F416" s="240" t="s">
        <v>845</v>
      </c>
      <c r="G416" s="237"/>
      <c r="H416" s="241">
        <v>2</v>
      </c>
      <c r="I416" s="242"/>
      <c r="J416" s="237"/>
      <c r="K416" s="237"/>
      <c r="L416" s="243"/>
      <c r="M416" s="244"/>
      <c r="N416" s="245"/>
      <c r="O416" s="245"/>
      <c r="P416" s="245"/>
      <c r="Q416" s="245"/>
      <c r="R416" s="245"/>
      <c r="S416" s="245"/>
      <c r="T416" s="246"/>
      <c r="AT416" s="247" t="s">
        <v>133</v>
      </c>
      <c r="AU416" s="247" t="s">
        <v>86</v>
      </c>
      <c r="AV416" s="12" t="s">
        <v>86</v>
      </c>
      <c r="AW416" s="12" t="s">
        <v>31</v>
      </c>
      <c r="AX416" s="12" t="s">
        <v>84</v>
      </c>
      <c r="AY416" s="247" t="s">
        <v>125</v>
      </c>
    </row>
    <row r="417" s="1" customFormat="1" ht="36" customHeight="1">
      <c r="B417" s="37"/>
      <c r="C417" s="223" t="s">
        <v>846</v>
      </c>
      <c r="D417" s="223" t="s">
        <v>127</v>
      </c>
      <c r="E417" s="224" t="s">
        <v>847</v>
      </c>
      <c r="F417" s="225" t="s">
        <v>848</v>
      </c>
      <c r="G417" s="226" t="s">
        <v>356</v>
      </c>
      <c r="H417" s="227">
        <v>1</v>
      </c>
      <c r="I417" s="228"/>
      <c r="J417" s="229">
        <f>ROUND(I417*H417,2)</f>
        <v>0</v>
      </c>
      <c r="K417" s="225" t="s">
        <v>140</v>
      </c>
      <c r="L417" s="42"/>
      <c r="M417" s="230" t="s">
        <v>1</v>
      </c>
      <c r="N417" s="231" t="s">
        <v>41</v>
      </c>
      <c r="O417" s="85"/>
      <c r="P417" s="232">
        <f>O417*H417</f>
        <v>0</v>
      </c>
      <c r="Q417" s="232">
        <v>0.15598999999999999</v>
      </c>
      <c r="R417" s="232">
        <f>Q417*H417</f>
        <v>0.15598999999999999</v>
      </c>
      <c r="S417" s="232">
        <v>0</v>
      </c>
      <c r="T417" s="233">
        <f>S417*H417</f>
        <v>0</v>
      </c>
      <c r="AR417" s="234" t="s">
        <v>213</v>
      </c>
      <c r="AT417" s="234" t="s">
        <v>127</v>
      </c>
      <c r="AU417" s="234" t="s">
        <v>86</v>
      </c>
      <c r="AY417" s="16" t="s">
        <v>125</v>
      </c>
      <c r="BE417" s="235">
        <f>IF(N417="základní",J417,0)</f>
        <v>0</v>
      </c>
      <c r="BF417" s="235">
        <f>IF(N417="snížená",J417,0)</f>
        <v>0</v>
      </c>
      <c r="BG417" s="235">
        <f>IF(N417="zákl. přenesená",J417,0)</f>
        <v>0</v>
      </c>
      <c r="BH417" s="235">
        <f>IF(N417="sníž. přenesená",J417,0)</f>
        <v>0</v>
      </c>
      <c r="BI417" s="235">
        <f>IF(N417="nulová",J417,0)</f>
        <v>0</v>
      </c>
      <c r="BJ417" s="16" t="s">
        <v>84</v>
      </c>
      <c r="BK417" s="235">
        <f>ROUND(I417*H417,2)</f>
        <v>0</v>
      </c>
      <c r="BL417" s="16" t="s">
        <v>213</v>
      </c>
      <c r="BM417" s="234" t="s">
        <v>849</v>
      </c>
    </row>
    <row r="418" s="1" customFormat="1" ht="24" customHeight="1">
      <c r="B418" s="37"/>
      <c r="C418" s="223" t="s">
        <v>850</v>
      </c>
      <c r="D418" s="223" t="s">
        <v>127</v>
      </c>
      <c r="E418" s="224" t="s">
        <v>851</v>
      </c>
      <c r="F418" s="225" t="s">
        <v>852</v>
      </c>
      <c r="G418" s="226" t="s">
        <v>356</v>
      </c>
      <c r="H418" s="227">
        <v>1</v>
      </c>
      <c r="I418" s="228"/>
      <c r="J418" s="229">
        <f>ROUND(I418*H418,2)</f>
        <v>0</v>
      </c>
      <c r="K418" s="225" t="s">
        <v>1</v>
      </c>
      <c r="L418" s="42"/>
      <c r="M418" s="230" t="s">
        <v>1</v>
      </c>
      <c r="N418" s="231" t="s">
        <v>41</v>
      </c>
      <c r="O418" s="85"/>
      <c r="P418" s="232">
        <f>O418*H418</f>
        <v>0</v>
      </c>
      <c r="Q418" s="232">
        <v>0.15598999999999999</v>
      </c>
      <c r="R418" s="232">
        <f>Q418*H418</f>
        <v>0.15598999999999999</v>
      </c>
      <c r="S418" s="232">
        <v>0</v>
      </c>
      <c r="T418" s="233">
        <f>S418*H418</f>
        <v>0</v>
      </c>
      <c r="AR418" s="234" t="s">
        <v>213</v>
      </c>
      <c r="AT418" s="234" t="s">
        <v>127</v>
      </c>
      <c r="AU418" s="234" t="s">
        <v>86</v>
      </c>
      <c r="AY418" s="16" t="s">
        <v>125</v>
      </c>
      <c r="BE418" s="235">
        <f>IF(N418="základní",J418,0)</f>
        <v>0</v>
      </c>
      <c r="BF418" s="235">
        <f>IF(N418="snížená",J418,0)</f>
        <v>0</v>
      </c>
      <c r="BG418" s="235">
        <f>IF(N418="zákl. přenesená",J418,0)</f>
        <v>0</v>
      </c>
      <c r="BH418" s="235">
        <f>IF(N418="sníž. přenesená",J418,0)</f>
        <v>0</v>
      </c>
      <c r="BI418" s="235">
        <f>IF(N418="nulová",J418,0)</f>
        <v>0</v>
      </c>
      <c r="BJ418" s="16" t="s">
        <v>84</v>
      </c>
      <c r="BK418" s="235">
        <f>ROUND(I418*H418,2)</f>
        <v>0</v>
      </c>
      <c r="BL418" s="16" t="s">
        <v>213</v>
      </c>
      <c r="BM418" s="234" t="s">
        <v>853</v>
      </c>
    </row>
    <row r="419" s="1" customFormat="1" ht="16.5" customHeight="1">
      <c r="B419" s="37"/>
      <c r="C419" s="223" t="s">
        <v>854</v>
      </c>
      <c r="D419" s="223" t="s">
        <v>127</v>
      </c>
      <c r="E419" s="224" t="s">
        <v>855</v>
      </c>
      <c r="F419" s="225" t="s">
        <v>856</v>
      </c>
      <c r="G419" s="226" t="s">
        <v>207</v>
      </c>
      <c r="H419" s="227">
        <v>7</v>
      </c>
      <c r="I419" s="228"/>
      <c r="J419" s="229">
        <f>ROUND(I419*H419,2)</f>
        <v>0</v>
      </c>
      <c r="K419" s="225" t="s">
        <v>140</v>
      </c>
      <c r="L419" s="42"/>
      <c r="M419" s="230" t="s">
        <v>1</v>
      </c>
      <c r="N419" s="231" t="s">
        <v>41</v>
      </c>
      <c r="O419" s="85"/>
      <c r="P419" s="232">
        <f>O419*H419</f>
        <v>0</v>
      </c>
      <c r="Q419" s="232">
        <v>3.0000000000000001E-05</v>
      </c>
      <c r="R419" s="232">
        <f>Q419*H419</f>
        <v>0.00021000000000000001</v>
      </c>
      <c r="S419" s="232">
        <v>0</v>
      </c>
      <c r="T419" s="233">
        <f>S419*H419</f>
        <v>0</v>
      </c>
      <c r="AR419" s="234" t="s">
        <v>213</v>
      </c>
      <c r="AT419" s="234" t="s">
        <v>127</v>
      </c>
      <c r="AU419" s="234" t="s">
        <v>86</v>
      </c>
      <c r="AY419" s="16" t="s">
        <v>125</v>
      </c>
      <c r="BE419" s="235">
        <f>IF(N419="základní",J419,0)</f>
        <v>0</v>
      </c>
      <c r="BF419" s="235">
        <f>IF(N419="snížená",J419,0)</f>
        <v>0</v>
      </c>
      <c r="BG419" s="235">
        <f>IF(N419="zákl. přenesená",J419,0)</f>
        <v>0</v>
      </c>
      <c r="BH419" s="235">
        <f>IF(N419="sníž. přenesená",J419,0)</f>
        <v>0</v>
      </c>
      <c r="BI419" s="235">
        <f>IF(N419="nulová",J419,0)</f>
        <v>0</v>
      </c>
      <c r="BJ419" s="16" t="s">
        <v>84</v>
      </c>
      <c r="BK419" s="235">
        <f>ROUND(I419*H419,2)</f>
        <v>0</v>
      </c>
      <c r="BL419" s="16" t="s">
        <v>213</v>
      </c>
      <c r="BM419" s="234" t="s">
        <v>857</v>
      </c>
    </row>
    <row r="420" s="1" customFormat="1" ht="16.5" customHeight="1">
      <c r="B420" s="37"/>
      <c r="C420" s="259" t="s">
        <v>858</v>
      </c>
      <c r="D420" s="259" t="s">
        <v>184</v>
      </c>
      <c r="E420" s="260" t="s">
        <v>859</v>
      </c>
      <c r="F420" s="261" t="s">
        <v>860</v>
      </c>
      <c r="G420" s="262" t="s">
        <v>207</v>
      </c>
      <c r="H420" s="263">
        <v>7</v>
      </c>
      <c r="I420" s="264"/>
      <c r="J420" s="265">
        <f>ROUND(I420*H420,2)</f>
        <v>0</v>
      </c>
      <c r="K420" s="261" t="s">
        <v>140</v>
      </c>
      <c r="L420" s="266"/>
      <c r="M420" s="267" t="s">
        <v>1</v>
      </c>
      <c r="N420" s="268" t="s">
        <v>41</v>
      </c>
      <c r="O420" s="85"/>
      <c r="P420" s="232">
        <f>O420*H420</f>
        <v>0</v>
      </c>
      <c r="Q420" s="232">
        <v>0.00055000000000000003</v>
      </c>
      <c r="R420" s="232">
        <f>Q420*H420</f>
        <v>0.0038500000000000001</v>
      </c>
      <c r="S420" s="232">
        <v>0</v>
      </c>
      <c r="T420" s="233">
        <f>S420*H420</f>
        <v>0</v>
      </c>
      <c r="AR420" s="234" t="s">
        <v>252</v>
      </c>
      <c r="AT420" s="234" t="s">
        <v>184</v>
      </c>
      <c r="AU420" s="234" t="s">
        <v>86</v>
      </c>
      <c r="AY420" s="16" t="s">
        <v>125</v>
      </c>
      <c r="BE420" s="235">
        <f>IF(N420="základní",J420,0)</f>
        <v>0</v>
      </c>
      <c r="BF420" s="235">
        <f>IF(N420="snížená",J420,0)</f>
        <v>0</v>
      </c>
      <c r="BG420" s="235">
        <f>IF(N420="zákl. přenesená",J420,0)</f>
        <v>0</v>
      </c>
      <c r="BH420" s="235">
        <f>IF(N420="sníž. přenesená",J420,0)</f>
        <v>0</v>
      </c>
      <c r="BI420" s="235">
        <f>IF(N420="nulová",J420,0)</f>
        <v>0</v>
      </c>
      <c r="BJ420" s="16" t="s">
        <v>84</v>
      </c>
      <c r="BK420" s="235">
        <f>ROUND(I420*H420,2)</f>
        <v>0</v>
      </c>
      <c r="BL420" s="16" t="s">
        <v>213</v>
      </c>
      <c r="BM420" s="234" t="s">
        <v>861</v>
      </c>
    </row>
    <row r="421" s="1" customFormat="1" ht="24" customHeight="1">
      <c r="B421" s="37"/>
      <c r="C421" s="223" t="s">
        <v>862</v>
      </c>
      <c r="D421" s="223" t="s">
        <v>127</v>
      </c>
      <c r="E421" s="224" t="s">
        <v>863</v>
      </c>
      <c r="F421" s="225" t="s">
        <v>864</v>
      </c>
      <c r="G421" s="226" t="s">
        <v>409</v>
      </c>
      <c r="H421" s="269"/>
      <c r="I421" s="228"/>
      <c r="J421" s="229">
        <f>ROUND(I421*H421,2)</f>
        <v>0</v>
      </c>
      <c r="K421" s="225" t="s">
        <v>140</v>
      </c>
      <c r="L421" s="42"/>
      <c r="M421" s="230" t="s">
        <v>1</v>
      </c>
      <c r="N421" s="231" t="s">
        <v>41</v>
      </c>
      <c r="O421" s="85"/>
      <c r="P421" s="232">
        <f>O421*H421</f>
        <v>0</v>
      </c>
      <c r="Q421" s="232">
        <v>0</v>
      </c>
      <c r="R421" s="232">
        <f>Q421*H421</f>
        <v>0</v>
      </c>
      <c r="S421" s="232">
        <v>0</v>
      </c>
      <c r="T421" s="233">
        <f>S421*H421</f>
        <v>0</v>
      </c>
      <c r="AR421" s="234" t="s">
        <v>213</v>
      </c>
      <c r="AT421" s="234" t="s">
        <v>127</v>
      </c>
      <c r="AU421" s="234" t="s">
        <v>86</v>
      </c>
      <c r="AY421" s="16" t="s">
        <v>125</v>
      </c>
      <c r="BE421" s="235">
        <f>IF(N421="základní",J421,0)</f>
        <v>0</v>
      </c>
      <c r="BF421" s="235">
        <f>IF(N421="snížená",J421,0)</f>
        <v>0</v>
      </c>
      <c r="BG421" s="235">
        <f>IF(N421="zákl. přenesená",J421,0)</f>
        <v>0</v>
      </c>
      <c r="BH421" s="235">
        <f>IF(N421="sníž. přenesená",J421,0)</f>
        <v>0</v>
      </c>
      <c r="BI421" s="235">
        <f>IF(N421="nulová",J421,0)</f>
        <v>0</v>
      </c>
      <c r="BJ421" s="16" t="s">
        <v>84</v>
      </c>
      <c r="BK421" s="235">
        <f>ROUND(I421*H421,2)</f>
        <v>0</v>
      </c>
      <c r="BL421" s="16" t="s">
        <v>213</v>
      </c>
      <c r="BM421" s="234" t="s">
        <v>865</v>
      </c>
    </row>
    <row r="422" s="11" customFormat="1" ht="22.8" customHeight="1">
      <c r="B422" s="207"/>
      <c r="C422" s="208"/>
      <c r="D422" s="209" t="s">
        <v>75</v>
      </c>
      <c r="E422" s="221" t="s">
        <v>866</v>
      </c>
      <c r="F422" s="221" t="s">
        <v>867</v>
      </c>
      <c r="G422" s="208"/>
      <c r="H422" s="208"/>
      <c r="I422" s="211"/>
      <c r="J422" s="222">
        <f>BK422</f>
        <v>0</v>
      </c>
      <c r="K422" s="208"/>
      <c r="L422" s="213"/>
      <c r="M422" s="214"/>
      <c r="N422" s="215"/>
      <c r="O422" s="215"/>
      <c r="P422" s="216">
        <f>SUM(P423:P442)</f>
        <v>0</v>
      </c>
      <c r="Q422" s="215"/>
      <c r="R422" s="216">
        <f>SUM(R423:R442)</f>
        <v>0.1222</v>
      </c>
      <c r="S422" s="215"/>
      <c r="T422" s="217">
        <f>SUM(T423:T442)</f>
        <v>0</v>
      </c>
      <c r="AR422" s="218" t="s">
        <v>86</v>
      </c>
      <c r="AT422" s="219" t="s">
        <v>75</v>
      </c>
      <c r="AU422" s="219" t="s">
        <v>84</v>
      </c>
      <c r="AY422" s="218" t="s">
        <v>125</v>
      </c>
      <c r="BK422" s="220">
        <f>SUM(BK423:BK442)</f>
        <v>0</v>
      </c>
    </row>
    <row r="423" s="1" customFormat="1" ht="24" customHeight="1">
      <c r="B423" s="37"/>
      <c r="C423" s="223" t="s">
        <v>868</v>
      </c>
      <c r="D423" s="223" t="s">
        <v>127</v>
      </c>
      <c r="E423" s="224" t="s">
        <v>869</v>
      </c>
      <c r="F423" s="225" t="s">
        <v>870</v>
      </c>
      <c r="G423" s="226" t="s">
        <v>356</v>
      </c>
      <c r="H423" s="227">
        <v>9</v>
      </c>
      <c r="I423" s="228"/>
      <c r="J423" s="229">
        <f>ROUND(I423*H423,2)</f>
        <v>0</v>
      </c>
      <c r="K423" s="225" t="s">
        <v>140</v>
      </c>
      <c r="L423" s="42"/>
      <c r="M423" s="230" t="s">
        <v>1</v>
      </c>
      <c r="N423" s="231" t="s">
        <v>41</v>
      </c>
      <c r="O423" s="85"/>
      <c r="P423" s="232">
        <f>O423*H423</f>
        <v>0</v>
      </c>
      <c r="Q423" s="232">
        <v>0.0091999999999999998</v>
      </c>
      <c r="R423" s="232">
        <f>Q423*H423</f>
        <v>0.082799999999999999</v>
      </c>
      <c r="S423" s="232">
        <v>0</v>
      </c>
      <c r="T423" s="233">
        <f>S423*H423</f>
        <v>0</v>
      </c>
      <c r="AR423" s="234" t="s">
        <v>213</v>
      </c>
      <c r="AT423" s="234" t="s">
        <v>127</v>
      </c>
      <c r="AU423" s="234" t="s">
        <v>86</v>
      </c>
      <c r="AY423" s="16" t="s">
        <v>125</v>
      </c>
      <c r="BE423" s="235">
        <f>IF(N423="základní",J423,0)</f>
        <v>0</v>
      </c>
      <c r="BF423" s="235">
        <f>IF(N423="snížená",J423,0)</f>
        <v>0</v>
      </c>
      <c r="BG423" s="235">
        <f>IF(N423="zákl. přenesená",J423,0)</f>
        <v>0</v>
      </c>
      <c r="BH423" s="235">
        <f>IF(N423="sníž. přenesená",J423,0)</f>
        <v>0</v>
      </c>
      <c r="BI423" s="235">
        <f>IF(N423="nulová",J423,0)</f>
        <v>0</v>
      </c>
      <c r="BJ423" s="16" t="s">
        <v>84</v>
      </c>
      <c r="BK423" s="235">
        <f>ROUND(I423*H423,2)</f>
        <v>0</v>
      </c>
      <c r="BL423" s="16" t="s">
        <v>213</v>
      </c>
      <c r="BM423" s="234" t="s">
        <v>871</v>
      </c>
    </row>
    <row r="424" s="1" customFormat="1" ht="16.5" customHeight="1">
      <c r="B424" s="37"/>
      <c r="C424" s="259" t="s">
        <v>872</v>
      </c>
      <c r="D424" s="259" t="s">
        <v>184</v>
      </c>
      <c r="E424" s="260" t="s">
        <v>873</v>
      </c>
      <c r="F424" s="261" t="s">
        <v>874</v>
      </c>
      <c r="G424" s="262" t="s">
        <v>207</v>
      </c>
      <c r="H424" s="263">
        <v>7</v>
      </c>
      <c r="I424" s="264"/>
      <c r="J424" s="265">
        <f>ROUND(I424*H424,2)</f>
        <v>0</v>
      </c>
      <c r="K424" s="261" t="s">
        <v>1</v>
      </c>
      <c r="L424" s="266"/>
      <c r="M424" s="267" t="s">
        <v>1</v>
      </c>
      <c r="N424" s="268" t="s">
        <v>41</v>
      </c>
      <c r="O424" s="85"/>
      <c r="P424" s="232">
        <f>O424*H424</f>
        <v>0</v>
      </c>
      <c r="Q424" s="232">
        <v>0.001</v>
      </c>
      <c r="R424" s="232">
        <f>Q424*H424</f>
        <v>0.0070000000000000001</v>
      </c>
      <c r="S424" s="232">
        <v>0</v>
      </c>
      <c r="T424" s="233">
        <f>S424*H424</f>
        <v>0</v>
      </c>
      <c r="AR424" s="234" t="s">
        <v>252</v>
      </c>
      <c r="AT424" s="234" t="s">
        <v>184</v>
      </c>
      <c r="AU424" s="234" t="s">
        <v>86</v>
      </c>
      <c r="AY424" s="16" t="s">
        <v>125</v>
      </c>
      <c r="BE424" s="235">
        <f>IF(N424="základní",J424,0)</f>
        <v>0</v>
      </c>
      <c r="BF424" s="235">
        <f>IF(N424="snížená",J424,0)</f>
        <v>0</v>
      </c>
      <c r="BG424" s="235">
        <f>IF(N424="zákl. přenesená",J424,0)</f>
        <v>0</v>
      </c>
      <c r="BH424" s="235">
        <f>IF(N424="sníž. přenesená",J424,0)</f>
        <v>0</v>
      </c>
      <c r="BI424" s="235">
        <f>IF(N424="nulová",J424,0)</f>
        <v>0</v>
      </c>
      <c r="BJ424" s="16" t="s">
        <v>84</v>
      </c>
      <c r="BK424" s="235">
        <f>ROUND(I424*H424,2)</f>
        <v>0</v>
      </c>
      <c r="BL424" s="16" t="s">
        <v>213</v>
      </c>
      <c r="BM424" s="234" t="s">
        <v>875</v>
      </c>
    </row>
    <row r="425" s="14" customFormat="1">
      <c r="B425" s="270"/>
      <c r="C425" s="271"/>
      <c r="D425" s="238" t="s">
        <v>133</v>
      </c>
      <c r="E425" s="272" t="s">
        <v>1</v>
      </c>
      <c r="F425" s="273" t="s">
        <v>876</v>
      </c>
      <c r="G425" s="271"/>
      <c r="H425" s="272" t="s">
        <v>1</v>
      </c>
      <c r="I425" s="274"/>
      <c r="J425" s="271"/>
      <c r="K425" s="271"/>
      <c r="L425" s="275"/>
      <c r="M425" s="276"/>
      <c r="N425" s="277"/>
      <c r="O425" s="277"/>
      <c r="P425" s="277"/>
      <c r="Q425" s="277"/>
      <c r="R425" s="277"/>
      <c r="S425" s="277"/>
      <c r="T425" s="278"/>
      <c r="AT425" s="279" t="s">
        <v>133</v>
      </c>
      <c r="AU425" s="279" t="s">
        <v>86</v>
      </c>
      <c r="AV425" s="14" t="s">
        <v>84</v>
      </c>
      <c r="AW425" s="14" t="s">
        <v>31</v>
      </c>
      <c r="AX425" s="14" t="s">
        <v>76</v>
      </c>
      <c r="AY425" s="279" t="s">
        <v>125</v>
      </c>
    </row>
    <row r="426" s="12" customFormat="1">
      <c r="B426" s="236"/>
      <c r="C426" s="237"/>
      <c r="D426" s="238" t="s">
        <v>133</v>
      </c>
      <c r="E426" s="239" t="s">
        <v>1</v>
      </c>
      <c r="F426" s="240" t="s">
        <v>877</v>
      </c>
      <c r="G426" s="237"/>
      <c r="H426" s="241">
        <v>7</v>
      </c>
      <c r="I426" s="242"/>
      <c r="J426" s="237"/>
      <c r="K426" s="237"/>
      <c r="L426" s="243"/>
      <c r="M426" s="244"/>
      <c r="N426" s="245"/>
      <c r="O426" s="245"/>
      <c r="P426" s="245"/>
      <c r="Q426" s="245"/>
      <c r="R426" s="245"/>
      <c r="S426" s="245"/>
      <c r="T426" s="246"/>
      <c r="AT426" s="247" t="s">
        <v>133</v>
      </c>
      <c r="AU426" s="247" t="s">
        <v>86</v>
      </c>
      <c r="AV426" s="12" t="s">
        <v>86</v>
      </c>
      <c r="AW426" s="12" t="s">
        <v>31</v>
      </c>
      <c r="AX426" s="12" t="s">
        <v>84</v>
      </c>
      <c r="AY426" s="247" t="s">
        <v>125</v>
      </c>
    </row>
    <row r="427" s="1" customFormat="1" ht="16.5" customHeight="1">
      <c r="B427" s="37"/>
      <c r="C427" s="259" t="s">
        <v>878</v>
      </c>
      <c r="D427" s="259" t="s">
        <v>184</v>
      </c>
      <c r="E427" s="260" t="s">
        <v>879</v>
      </c>
      <c r="F427" s="261" t="s">
        <v>880</v>
      </c>
      <c r="G427" s="262" t="s">
        <v>207</v>
      </c>
      <c r="H427" s="263">
        <v>2</v>
      </c>
      <c r="I427" s="264"/>
      <c r="J427" s="265">
        <f>ROUND(I427*H427,2)</f>
        <v>0</v>
      </c>
      <c r="K427" s="261" t="s">
        <v>1</v>
      </c>
      <c r="L427" s="266"/>
      <c r="M427" s="267" t="s">
        <v>1</v>
      </c>
      <c r="N427" s="268" t="s">
        <v>41</v>
      </c>
      <c r="O427" s="85"/>
      <c r="P427" s="232">
        <f>O427*H427</f>
        <v>0</v>
      </c>
      <c r="Q427" s="232">
        <v>0.001</v>
      </c>
      <c r="R427" s="232">
        <f>Q427*H427</f>
        <v>0.002</v>
      </c>
      <c r="S427" s="232">
        <v>0</v>
      </c>
      <c r="T427" s="233">
        <f>S427*H427</f>
        <v>0</v>
      </c>
      <c r="AR427" s="234" t="s">
        <v>252</v>
      </c>
      <c r="AT427" s="234" t="s">
        <v>184</v>
      </c>
      <c r="AU427" s="234" t="s">
        <v>86</v>
      </c>
      <c r="AY427" s="16" t="s">
        <v>125</v>
      </c>
      <c r="BE427" s="235">
        <f>IF(N427="základní",J427,0)</f>
        <v>0</v>
      </c>
      <c r="BF427" s="235">
        <f>IF(N427="snížená",J427,0)</f>
        <v>0</v>
      </c>
      <c r="BG427" s="235">
        <f>IF(N427="zákl. přenesená",J427,0)</f>
        <v>0</v>
      </c>
      <c r="BH427" s="235">
        <f>IF(N427="sníž. přenesená",J427,0)</f>
        <v>0</v>
      </c>
      <c r="BI427" s="235">
        <f>IF(N427="nulová",J427,0)</f>
        <v>0</v>
      </c>
      <c r="BJ427" s="16" t="s">
        <v>84</v>
      </c>
      <c r="BK427" s="235">
        <f>ROUND(I427*H427,2)</f>
        <v>0</v>
      </c>
      <c r="BL427" s="16" t="s">
        <v>213</v>
      </c>
      <c r="BM427" s="234" t="s">
        <v>881</v>
      </c>
    </row>
    <row r="428" s="14" customFormat="1">
      <c r="B428" s="270"/>
      <c r="C428" s="271"/>
      <c r="D428" s="238" t="s">
        <v>133</v>
      </c>
      <c r="E428" s="272" t="s">
        <v>1</v>
      </c>
      <c r="F428" s="273" t="s">
        <v>876</v>
      </c>
      <c r="G428" s="271"/>
      <c r="H428" s="272" t="s">
        <v>1</v>
      </c>
      <c r="I428" s="274"/>
      <c r="J428" s="271"/>
      <c r="K428" s="271"/>
      <c r="L428" s="275"/>
      <c r="M428" s="276"/>
      <c r="N428" s="277"/>
      <c r="O428" s="277"/>
      <c r="P428" s="277"/>
      <c r="Q428" s="277"/>
      <c r="R428" s="277"/>
      <c r="S428" s="277"/>
      <c r="T428" s="278"/>
      <c r="AT428" s="279" t="s">
        <v>133</v>
      </c>
      <c r="AU428" s="279" t="s">
        <v>86</v>
      </c>
      <c r="AV428" s="14" t="s">
        <v>84</v>
      </c>
      <c r="AW428" s="14" t="s">
        <v>31</v>
      </c>
      <c r="AX428" s="14" t="s">
        <v>76</v>
      </c>
      <c r="AY428" s="279" t="s">
        <v>125</v>
      </c>
    </row>
    <row r="429" s="12" customFormat="1">
      <c r="B429" s="236"/>
      <c r="C429" s="237"/>
      <c r="D429" s="238" t="s">
        <v>133</v>
      </c>
      <c r="E429" s="239" t="s">
        <v>1</v>
      </c>
      <c r="F429" s="240" t="s">
        <v>882</v>
      </c>
      <c r="G429" s="237"/>
      <c r="H429" s="241">
        <v>2</v>
      </c>
      <c r="I429" s="242"/>
      <c r="J429" s="237"/>
      <c r="K429" s="237"/>
      <c r="L429" s="243"/>
      <c r="M429" s="244"/>
      <c r="N429" s="245"/>
      <c r="O429" s="245"/>
      <c r="P429" s="245"/>
      <c r="Q429" s="245"/>
      <c r="R429" s="245"/>
      <c r="S429" s="245"/>
      <c r="T429" s="246"/>
      <c r="AT429" s="247" t="s">
        <v>133</v>
      </c>
      <c r="AU429" s="247" t="s">
        <v>86</v>
      </c>
      <c r="AV429" s="12" t="s">
        <v>86</v>
      </c>
      <c r="AW429" s="12" t="s">
        <v>31</v>
      </c>
      <c r="AX429" s="12" t="s">
        <v>84</v>
      </c>
      <c r="AY429" s="247" t="s">
        <v>125</v>
      </c>
    </row>
    <row r="430" s="1" customFormat="1" ht="24" customHeight="1">
      <c r="B430" s="37"/>
      <c r="C430" s="223" t="s">
        <v>883</v>
      </c>
      <c r="D430" s="223" t="s">
        <v>127</v>
      </c>
      <c r="E430" s="224" t="s">
        <v>884</v>
      </c>
      <c r="F430" s="225" t="s">
        <v>885</v>
      </c>
      <c r="G430" s="226" t="s">
        <v>356</v>
      </c>
      <c r="H430" s="227">
        <v>1</v>
      </c>
      <c r="I430" s="228"/>
      <c r="J430" s="229">
        <f>ROUND(I430*H430,2)</f>
        <v>0</v>
      </c>
      <c r="K430" s="225" t="s">
        <v>1</v>
      </c>
      <c r="L430" s="42"/>
      <c r="M430" s="230" t="s">
        <v>1</v>
      </c>
      <c r="N430" s="231" t="s">
        <v>41</v>
      </c>
      <c r="O430" s="85"/>
      <c r="P430" s="232">
        <f>O430*H430</f>
        <v>0</v>
      </c>
      <c r="Q430" s="232">
        <v>0.0091999999999999998</v>
      </c>
      <c r="R430" s="232">
        <f>Q430*H430</f>
        <v>0.0091999999999999998</v>
      </c>
      <c r="S430" s="232">
        <v>0</v>
      </c>
      <c r="T430" s="233">
        <f>S430*H430</f>
        <v>0</v>
      </c>
      <c r="AR430" s="234" t="s">
        <v>213</v>
      </c>
      <c r="AT430" s="234" t="s">
        <v>127</v>
      </c>
      <c r="AU430" s="234" t="s">
        <v>86</v>
      </c>
      <c r="AY430" s="16" t="s">
        <v>125</v>
      </c>
      <c r="BE430" s="235">
        <f>IF(N430="základní",J430,0)</f>
        <v>0</v>
      </c>
      <c r="BF430" s="235">
        <f>IF(N430="snížená",J430,0)</f>
        <v>0</v>
      </c>
      <c r="BG430" s="235">
        <f>IF(N430="zákl. přenesená",J430,0)</f>
        <v>0</v>
      </c>
      <c r="BH430" s="235">
        <f>IF(N430="sníž. přenesená",J430,0)</f>
        <v>0</v>
      </c>
      <c r="BI430" s="235">
        <f>IF(N430="nulová",J430,0)</f>
        <v>0</v>
      </c>
      <c r="BJ430" s="16" t="s">
        <v>84</v>
      </c>
      <c r="BK430" s="235">
        <f>ROUND(I430*H430,2)</f>
        <v>0</v>
      </c>
      <c r="BL430" s="16" t="s">
        <v>213</v>
      </c>
      <c r="BM430" s="234" t="s">
        <v>886</v>
      </c>
    </row>
    <row r="431" s="1" customFormat="1" ht="16.5" customHeight="1">
      <c r="B431" s="37"/>
      <c r="C431" s="259" t="s">
        <v>887</v>
      </c>
      <c r="D431" s="259" t="s">
        <v>184</v>
      </c>
      <c r="E431" s="260" t="s">
        <v>888</v>
      </c>
      <c r="F431" s="261" t="s">
        <v>880</v>
      </c>
      <c r="G431" s="262" t="s">
        <v>207</v>
      </c>
      <c r="H431" s="263">
        <v>1</v>
      </c>
      <c r="I431" s="264"/>
      <c r="J431" s="265">
        <f>ROUND(I431*H431,2)</f>
        <v>0</v>
      </c>
      <c r="K431" s="261" t="s">
        <v>1</v>
      </c>
      <c r="L431" s="266"/>
      <c r="M431" s="267" t="s">
        <v>1</v>
      </c>
      <c r="N431" s="268" t="s">
        <v>41</v>
      </c>
      <c r="O431" s="85"/>
      <c r="P431" s="232">
        <f>O431*H431</f>
        <v>0</v>
      </c>
      <c r="Q431" s="232">
        <v>0.001</v>
      </c>
      <c r="R431" s="232">
        <f>Q431*H431</f>
        <v>0.001</v>
      </c>
      <c r="S431" s="232">
        <v>0</v>
      </c>
      <c r="T431" s="233">
        <f>S431*H431</f>
        <v>0</v>
      </c>
      <c r="AR431" s="234" t="s">
        <v>252</v>
      </c>
      <c r="AT431" s="234" t="s">
        <v>184</v>
      </c>
      <c r="AU431" s="234" t="s">
        <v>86</v>
      </c>
      <c r="AY431" s="16" t="s">
        <v>125</v>
      </c>
      <c r="BE431" s="235">
        <f>IF(N431="základní",J431,0)</f>
        <v>0</v>
      </c>
      <c r="BF431" s="235">
        <f>IF(N431="snížená",J431,0)</f>
        <v>0</v>
      </c>
      <c r="BG431" s="235">
        <f>IF(N431="zákl. přenesená",J431,0)</f>
        <v>0</v>
      </c>
      <c r="BH431" s="235">
        <f>IF(N431="sníž. přenesená",J431,0)</f>
        <v>0</v>
      </c>
      <c r="BI431" s="235">
        <f>IF(N431="nulová",J431,0)</f>
        <v>0</v>
      </c>
      <c r="BJ431" s="16" t="s">
        <v>84</v>
      </c>
      <c r="BK431" s="235">
        <f>ROUND(I431*H431,2)</f>
        <v>0</v>
      </c>
      <c r="BL431" s="16" t="s">
        <v>213</v>
      </c>
      <c r="BM431" s="234" t="s">
        <v>889</v>
      </c>
    </row>
    <row r="432" s="14" customFormat="1">
      <c r="B432" s="270"/>
      <c r="C432" s="271"/>
      <c r="D432" s="238" t="s">
        <v>133</v>
      </c>
      <c r="E432" s="272" t="s">
        <v>1</v>
      </c>
      <c r="F432" s="273" t="s">
        <v>876</v>
      </c>
      <c r="G432" s="271"/>
      <c r="H432" s="272" t="s">
        <v>1</v>
      </c>
      <c r="I432" s="274"/>
      <c r="J432" s="271"/>
      <c r="K432" s="271"/>
      <c r="L432" s="275"/>
      <c r="M432" s="276"/>
      <c r="N432" s="277"/>
      <c r="O432" s="277"/>
      <c r="P432" s="277"/>
      <c r="Q432" s="277"/>
      <c r="R432" s="277"/>
      <c r="S432" s="277"/>
      <c r="T432" s="278"/>
      <c r="AT432" s="279" t="s">
        <v>133</v>
      </c>
      <c r="AU432" s="279" t="s">
        <v>86</v>
      </c>
      <c r="AV432" s="14" t="s">
        <v>84</v>
      </c>
      <c r="AW432" s="14" t="s">
        <v>31</v>
      </c>
      <c r="AX432" s="14" t="s">
        <v>76</v>
      </c>
      <c r="AY432" s="279" t="s">
        <v>125</v>
      </c>
    </row>
    <row r="433" s="12" customFormat="1">
      <c r="B433" s="236"/>
      <c r="C433" s="237"/>
      <c r="D433" s="238" t="s">
        <v>133</v>
      </c>
      <c r="E433" s="239" t="s">
        <v>1</v>
      </c>
      <c r="F433" s="240" t="s">
        <v>890</v>
      </c>
      <c r="G433" s="237"/>
      <c r="H433" s="241">
        <v>1</v>
      </c>
      <c r="I433" s="242"/>
      <c r="J433" s="237"/>
      <c r="K433" s="237"/>
      <c r="L433" s="243"/>
      <c r="M433" s="244"/>
      <c r="N433" s="245"/>
      <c r="O433" s="245"/>
      <c r="P433" s="245"/>
      <c r="Q433" s="245"/>
      <c r="R433" s="245"/>
      <c r="S433" s="245"/>
      <c r="T433" s="246"/>
      <c r="AT433" s="247" t="s">
        <v>133</v>
      </c>
      <c r="AU433" s="247" t="s">
        <v>86</v>
      </c>
      <c r="AV433" s="12" t="s">
        <v>86</v>
      </c>
      <c r="AW433" s="12" t="s">
        <v>31</v>
      </c>
      <c r="AX433" s="12" t="s">
        <v>84</v>
      </c>
      <c r="AY433" s="247" t="s">
        <v>125</v>
      </c>
    </row>
    <row r="434" s="1" customFormat="1" ht="16.5" customHeight="1">
      <c r="B434" s="37"/>
      <c r="C434" s="259" t="s">
        <v>891</v>
      </c>
      <c r="D434" s="259" t="s">
        <v>184</v>
      </c>
      <c r="E434" s="260" t="s">
        <v>892</v>
      </c>
      <c r="F434" s="261" t="s">
        <v>893</v>
      </c>
      <c r="G434" s="262" t="s">
        <v>207</v>
      </c>
      <c r="H434" s="263">
        <v>1</v>
      </c>
      <c r="I434" s="264"/>
      <c r="J434" s="265">
        <f>ROUND(I434*H434,2)</f>
        <v>0</v>
      </c>
      <c r="K434" s="261" t="s">
        <v>1</v>
      </c>
      <c r="L434" s="266"/>
      <c r="M434" s="267" t="s">
        <v>1</v>
      </c>
      <c r="N434" s="268" t="s">
        <v>41</v>
      </c>
      <c r="O434" s="85"/>
      <c r="P434" s="232">
        <f>O434*H434</f>
        <v>0</v>
      </c>
      <c r="Q434" s="232">
        <v>0.001</v>
      </c>
      <c r="R434" s="232">
        <f>Q434*H434</f>
        <v>0.001</v>
      </c>
      <c r="S434" s="232">
        <v>0</v>
      </c>
      <c r="T434" s="233">
        <f>S434*H434</f>
        <v>0</v>
      </c>
      <c r="AR434" s="234" t="s">
        <v>252</v>
      </c>
      <c r="AT434" s="234" t="s">
        <v>184</v>
      </c>
      <c r="AU434" s="234" t="s">
        <v>86</v>
      </c>
      <c r="AY434" s="16" t="s">
        <v>125</v>
      </c>
      <c r="BE434" s="235">
        <f>IF(N434="základní",J434,0)</f>
        <v>0</v>
      </c>
      <c r="BF434" s="235">
        <f>IF(N434="snížená",J434,0)</f>
        <v>0</v>
      </c>
      <c r="BG434" s="235">
        <f>IF(N434="zákl. přenesená",J434,0)</f>
        <v>0</v>
      </c>
      <c r="BH434" s="235">
        <f>IF(N434="sníž. přenesená",J434,0)</f>
        <v>0</v>
      </c>
      <c r="BI434" s="235">
        <f>IF(N434="nulová",J434,0)</f>
        <v>0</v>
      </c>
      <c r="BJ434" s="16" t="s">
        <v>84</v>
      </c>
      <c r="BK434" s="235">
        <f>ROUND(I434*H434,2)</f>
        <v>0</v>
      </c>
      <c r="BL434" s="16" t="s">
        <v>213</v>
      </c>
      <c r="BM434" s="234" t="s">
        <v>894</v>
      </c>
    </row>
    <row r="435" s="14" customFormat="1">
      <c r="B435" s="270"/>
      <c r="C435" s="271"/>
      <c r="D435" s="238" t="s">
        <v>133</v>
      </c>
      <c r="E435" s="272" t="s">
        <v>1</v>
      </c>
      <c r="F435" s="273" t="s">
        <v>876</v>
      </c>
      <c r="G435" s="271"/>
      <c r="H435" s="272" t="s">
        <v>1</v>
      </c>
      <c r="I435" s="274"/>
      <c r="J435" s="271"/>
      <c r="K435" s="271"/>
      <c r="L435" s="275"/>
      <c r="M435" s="276"/>
      <c r="N435" s="277"/>
      <c r="O435" s="277"/>
      <c r="P435" s="277"/>
      <c r="Q435" s="277"/>
      <c r="R435" s="277"/>
      <c r="S435" s="277"/>
      <c r="T435" s="278"/>
      <c r="AT435" s="279" t="s">
        <v>133</v>
      </c>
      <c r="AU435" s="279" t="s">
        <v>86</v>
      </c>
      <c r="AV435" s="14" t="s">
        <v>84</v>
      </c>
      <c r="AW435" s="14" t="s">
        <v>31</v>
      </c>
      <c r="AX435" s="14" t="s">
        <v>76</v>
      </c>
      <c r="AY435" s="279" t="s">
        <v>125</v>
      </c>
    </row>
    <row r="436" s="12" customFormat="1">
      <c r="B436" s="236"/>
      <c r="C436" s="237"/>
      <c r="D436" s="238" t="s">
        <v>133</v>
      </c>
      <c r="E436" s="239" t="s">
        <v>1</v>
      </c>
      <c r="F436" s="240" t="s">
        <v>890</v>
      </c>
      <c r="G436" s="237"/>
      <c r="H436" s="241">
        <v>1</v>
      </c>
      <c r="I436" s="242"/>
      <c r="J436" s="237"/>
      <c r="K436" s="237"/>
      <c r="L436" s="243"/>
      <c r="M436" s="244"/>
      <c r="N436" s="245"/>
      <c r="O436" s="245"/>
      <c r="P436" s="245"/>
      <c r="Q436" s="245"/>
      <c r="R436" s="245"/>
      <c r="S436" s="245"/>
      <c r="T436" s="246"/>
      <c r="AT436" s="247" t="s">
        <v>133</v>
      </c>
      <c r="AU436" s="247" t="s">
        <v>86</v>
      </c>
      <c r="AV436" s="12" t="s">
        <v>86</v>
      </c>
      <c r="AW436" s="12" t="s">
        <v>31</v>
      </c>
      <c r="AX436" s="12" t="s">
        <v>84</v>
      </c>
      <c r="AY436" s="247" t="s">
        <v>125</v>
      </c>
    </row>
    <row r="437" s="1" customFormat="1" ht="24" customHeight="1">
      <c r="B437" s="37"/>
      <c r="C437" s="223" t="s">
        <v>895</v>
      </c>
      <c r="D437" s="223" t="s">
        <v>127</v>
      </c>
      <c r="E437" s="224" t="s">
        <v>896</v>
      </c>
      <c r="F437" s="225" t="s">
        <v>897</v>
      </c>
      <c r="G437" s="226" t="s">
        <v>356</v>
      </c>
      <c r="H437" s="227">
        <v>2</v>
      </c>
      <c r="I437" s="228"/>
      <c r="J437" s="229">
        <f>ROUND(I437*H437,2)</f>
        <v>0</v>
      </c>
      <c r="K437" s="225" t="s">
        <v>140</v>
      </c>
      <c r="L437" s="42"/>
      <c r="M437" s="230" t="s">
        <v>1</v>
      </c>
      <c r="N437" s="231" t="s">
        <v>41</v>
      </c>
      <c r="O437" s="85"/>
      <c r="P437" s="232">
        <f>O437*H437</f>
        <v>0</v>
      </c>
      <c r="Q437" s="232">
        <v>0.0077000000000000002</v>
      </c>
      <c r="R437" s="232">
        <f>Q437*H437</f>
        <v>0.015400000000000001</v>
      </c>
      <c r="S437" s="232">
        <v>0</v>
      </c>
      <c r="T437" s="233">
        <f>S437*H437</f>
        <v>0</v>
      </c>
      <c r="AR437" s="234" t="s">
        <v>213</v>
      </c>
      <c r="AT437" s="234" t="s">
        <v>127</v>
      </c>
      <c r="AU437" s="234" t="s">
        <v>86</v>
      </c>
      <c r="AY437" s="16" t="s">
        <v>125</v>
      </c>
      <c r="BE437" s="235">
        <f>IF(N437="základní",J437,0)</f>
        <v>0</v>
      </c>
      <c r="BF437" s="235">
        <f>IF(N437="snížená",J437,0)</f>
        <v>0</v>
      </c>
      <c r="BG437" s="235">
        <f>IF(N437="zákl. přenesená",J437,0)</f>
        <v>0</v>
      </c>
      <c r="BH437" s="235">
        <f>IF(N437="sníž. přenesená",J437,0)</f>
        <v>0</v>
      </c>
      <c r="BI437" s="235">
        <f>IF(N437="nulová",J437,0)</f>
        <v>0</v>
      </c>
      <c r="BJ437" s="16" t="s">
        <v>84</v>
      </c>
      <c r="BK437" s="235">
        <f>ROUND(I437*H437,2)</f>
        <v>0</v>
      </c>
      <c r="BL437" s="16" t="s">
        <v>213</v>
      </c>
      <c r="BM437" s="234" t="s">
        <v>898</v>
      </c>
    </row>
    <row r="438" s="1" customFormat="1" ht="16.5" customHeight="1">
      <c r="B438" s="37"/>
      <c r="C438" s="259" t="s">
        <v>899</v>
      </c>
      <c r="D438" s="259" t="s">
        <v>184</v>
      </c>
      <c r="E438" s="260" t="s">
        <v>900</v>
      </c>
      <c r="F438" s="261" t="s">
        <v>880</v>
      </c>
      <c r="G438" s="262" t="s">
        <v>207</v>
      </c>
      <c r="H438" s="263">
        <v>2</v>
      </c>
      <c r="I438" s="264"/>
      <c r="J438" s="265">
        <f>ROUND(I438*H438,2)</f>
        <v>0</v>
      </c>
      <c r="K438" s="261" t="s">
        <v>1</v>
      </c>
      <c r="L438" s="266"/>
      <c r="M438" s="267" t="s">
        <v>1</v>
      </c>
      <c r="N438" s="268" t="s">
        <v>41</v>
      </c>
      <c r="O438" s="85"/>
      <c r="P438" s="232">
        <f>O438*H438</f>
        <v>0</v>
      </c>
      <c r="Q438" s="232">
        <v>0.001</v>
      </c>
      <c r="R438" s="232">
        <f>Q438*H438</f>
        <v>0.002</v>
      </c>
      <c r="S438" s="232">
        <v>0</v>
      </c>
      <c r="T438" s="233">
        <f>S438*H438</f>
        <v>0</v>
      </c>
      <c r="AR438" s="234" t="s">
        <v>252</v>
      </c>
      <c r="AT438" s="234" t="s">
        <v>184</v>
      </c>
      <c r="AU438" s="234" t="s">
        <v>86</v>
      </c>
      <c r="AY438" s="16" t="s">
        <v>125</v>
      </c>
      <c r="BE438" s="235">
        <f>IF(N438="základní",J438,0)</f>
        <v>0</v>
      </c>
      <c r="BF438" s="235">
        <f>IF(N438="snížená",J438,0)</f>
        <v>0</v>
      </c>
      <c r="BG438" s="235">
        <f>IF(N438="zákl. přenesená",J438,0)</f>
        <v>0</v>
      </c>
      <c r="BH438" s="235">
        <f>IF(N438="sníž. přenesená",J438,0)</f>
        <v>0</v>
      </c>
      <c r="BI438" s="235">
        <f>IF(N438="nulová",J438,0)</f>
        <v>0</v>
      </c>
      <c r="BJ438" s="16" t="s">
        <v>84</v>
      </c>
      <c r="BK438" s="235">
        <f>ROUND(I438*H438,2)</f>
        <v>0</v>
      </c>
      <c r="BL438" s="16" t="s">
        <v>213</v>
      </c>
      <c r="BM438" s="234" t="s">
        <v>901</v>
      </c>
    </row>
    <row r="439" s="14" customFormat="1">
      <c r="B439" s="270"/>
      <c r="C439" s="271"/>
      <c r="D439" s="238" t="s">
        <v>133</v>
      </c>
      <c r="E439" s="272" t="s">
        <v>1</v>
      </c>
      <c r="F439" s="273" t="s">
        <v>876</v>
      </c>
      <c r="G439" s="271"/>
      <c r="H439" s="272" t="s">
        <v>1</v>
      </c>
      <c r="I439" s="274"/>
      <c r="J439" s="271"/>
      <c r="K439" s="271"/>
      <c r="L439" s="275"/>
      <c r="M439" s="276"/>
      <c r="N439" s="277"/>
      <c r="O439" s="277"/>
      <c r="P439" s="277"/>
      <c r="Q439" s="277"/>
      <c r="R439" s="277"/>
      <c r="S439" s="277"/>
      <c r="T439" s="278"/>
      <c r="AT439" s="279" t="s">
        <v>133</v>
      </c>
      <c r="AU439" s="279" t="s">
        <v>86</v>
      </c>
      <c r="AV439" s="14" t="s">
        <v>84</v>
      </c>
      <c r="AW439" s="14" t="s">
        <v>31</v>
      </c>
      <c r="AX439" s="14" t="s">
        <v>76</v>
      </c>
      <c r="AY439" s="279" t="s">
        <v>125</v>
      </c>
    </row>
    <row r="440" s="12" customFormat="1">
      <c r="B440" s="236"/>
      <c r="C440" s="237"/>
      <c r="D440" s="238" t="s">
        <v>133</v>
      </c>
      <c r="E440" s="239" t="s">
        <v>1</v>
      </c>
      <c r="F440" s="240" t="s">
        <v>902</v>
      </c>
      <c r="G440" s="237"/>
      <c r="H440" s="241">
        <v>2</v>
      </c>
      <c r="I440" s="242"/>
      <c r="J440" s="237"/>
      <c r="K440" s="237"/>
      <c r="L440" s="243"/>
      <c r="M440" s="244"/>
      <c r="N440" s="245"/>
      <c r="O440" s="245"/>
      <c r="P440" s="245"/>
      <c r="Q440" s="245"/>
      <c r="R440" s="245"/>
      <c r="S440" s="245"/>
      <c r="T440" s="246"/>
      <c r="AT440" s="247" t="s">
        <v>133</v>
      </c>
      <c r="AU440" s="247" t="s">
        <v>86</v>
      </c>
      <c r="AV440" s="12" t="s">
        <v>86</v>
      </c>
      <c r="AW440" s="12" t="s">
        <v>31</v>
      </c>
      <c r="AX440" s="12" t="s">
        <v>84</v>
      </c>
      <c r="AY440" s="247" t="s">
        <v>125</v>
      </c>
    </row>
    <row r="441" s="1" customFormat="1" ht="16.5" customHeight="1">
      <c r="B441" s="37"/>
      <c r="C441" s="223" t="s">
        <v>903</v>
      </c>
      <c r="D441" s="223" t="s">
        <v>127</v>
      </c>
      <c r="E441" s="224" t="s">
        <v>904</v>
      </c>
      <c r="F441" s="225" t="s">
        <v>905</v>
      </c>
      <c r="G441" s="226" t="s">
        <v>207</v>
      </c>
      <c r="H441" s="227">
        <v>12</v>
      </c>
      <c r="I441" s="228"/>
      <c r="J441" s="229">
        <f>ROUND(I441*H441,2)</f>
        <v>0</v>
      </c>
      <c r="K441" s="225" t="s">
        <v>140</v>
      </c>
      <c r="L441" s="42"/>
      <c r="M441" s="230" t="s">
        <v>1</v>
      </c>
      <c r="N441" s="231" t="s">
        <v>41</v>
      </c>
      <c r="O441" s="85"/>
      <c r="P441" s="232">
        <f>O441*H441</f>
        <v>0</v>
      </c>
      <c r="Q441" s="232">
        <v>0.00014999999999999999</v>
      </c>
      <c r="R441" s="232">
        <f>Q441*H441</f>
        <v>0.0018</v>
      </c>
      <c r="S441" s="232">
        <v>0</v>
      </c>
      <c r="T441" s="233">
        <f>S441*H441</f>
        <v>0</v>
      </c>
      <c r="AR441" s="234" t="s">
        <v>213</v>
      </c>
      <c r="AT441" s="234" t="s">
        <v>127</v>
      </c>
      <c r="AU441" s="234" t="s">
        <v>86</v>
      </c>
      <c r="AY441" s="16" t="s">
        <v>125</v>
      </c>
      <c r="BE441" s="235">
        <f>IF(N441="základní",J441,0)</f>
        <v>0</v>
      </c>
      <c r="BF441" s="235">
        <f>IF(N441="snížená",J441,0)</f>
        <v>0</v>
      </c>
      <c r="BG441" s="235">
        <f>IF(N441="zákl. přenesená",J441,0)</f>
        <v>0</v>
      </c>
      <c r="BH441" s="235">
        <f>IF(N441="sníž. přenesená",J441,0)</f>
        <v>0</v>
      </c>
      <c r="BI441" s="235">
        <f>IF(N441="nulová",J441,0)</f>
        <v>0</v>
      </c>
      <c r="BJ441" s="16" t="s">
        <v>84</v>
      </c>
      <c r="BK441" s="235">
        <f>ROUND(I441*H441,2)</f>
        <v>0</v>
      </c>
      <c r="BL441" s="16" t="s">
        <v>213</v>
      </c>
      <c r="BM441" s="234" t="s">
        <v>906</v>
      </c>
    </row>
    <row r="442" s="1" customFormat="1" ht="24" customHeight="1">
      <c r="B442" s="37"/>
      <c r="C442" s="223" t="s">
        <v>907</v>
      </c>
      <c r="D442" s="223" t="s">
        <v>127</v>
      </c>
      <c r="E442" s="224" t="s">
        <v>908</v>
      </c>
      <c r="F442" s="225" t="s">
        <v>909</v>
      </c>
      <c r="G442" s="226" t="s">
        <v>409</v>
      </c>
      <c r="H442" s="269"/>
      <c r="I442" s="228"/>
      <c r="J442" s="229">
        <f>ROUND(I442*H442,2)</f>
        <v>0</v>
      </c>
      <c r="K442" s="225" t="s">
        <v>140</v>
      </c>
      <c r="L442" s="42"/>
      <c r="M442" s="280" t="s">
        <v>1</v>
      </c>
      <c r="N442" s="281" t="s">
        <v>41</v>
      </c>
      <c r="O442" s="282"/>
      <c r="P442" s="283">
        <f>O442*H442</f>
        <v>0</v>
      </c>
      <c r="Q442" s="283">
        <v>0</v>
      </c>
      <c r="R442" s="283">
        <f>Q442*H442</f>
        <v>0</v>
      </c>
      <c r="S442" s="283">
        <v>0</v>
      </c>
      <c r="T442" s="284">
        <f>S442*H442</f>
        <v>0</v>
      </c>
      <c r="AR442" s="234" t="s">
        <v>213</v>
      </c>
      <c r="AT442" s="234" t="s">
        <v>127</v>
      </c>
      <c r="AU442" s="234" t="s">
        <v>86</v>
      </c>
      <c r="AY442" s="16" t="s">
        <v>125</v>
      </c>
      <c r="BE442" s="235">
        <f>IF(N442="základní",J442,0)</f>
        <v>0</v>
      </c>
      <c r="BF442" s="235">
        <f>IF(N442="snížená",J442,0)</f>
        <v>0</v>
      </c>
      <c r="BG442" s="235">
        <f>IF(N442="zákl. přenesená",J442,0)</f>
        <v>0</v>
      </c>
      <c r="BH442" s="235">
        <f>IF(N442="sníž. přenesená",J442,0)</f>
        <v>0</v>
      </c>
      <c r="BI442" s="235">
        <f>IF(N442="nulová",J442,0)</f>
        <v>0</v>
      </c>
      <c r="BJ442" s="16" t="s">
        <v>84</v>
      </c>
      <c r="BK442" s="235">
        <f>ROUND(I442*H442,2)</f>
        <v>0</v>
      </c>
      <c r="BL442" s="16" t="s">
        <v>213</v>
      </c>
      <c r="BM442" s="234" t="s">
        <v>910</v>
      </c>
    </row>
    <row r="443" s="1" customFormat="1" ht="6.96" customHeight="1">
      <c r="B443" s="60"/>
      <c r="C443" s="61"/>
      <c r="D443" s="61"/>
      <c r="E443" s="61"/>
      <c r="F443" s="61"/>
      <c r="G443" s="61"/>
      <c r="H443" s="61"/>
      <c r="I443" s="172"/>
      <c r="J443" s="61"/>
      <c r="K443" s="61"/>
      <c r="L443" s="42"/>
    </row>
  </sheetData>
  <sheetProtection sheet="1" autoFilter="0" formatColumns="0" formatRows="0" objects="1" scenarios="1" spinCount="100000" saltValue="lvLqu6iAkdQ4jXcsmFQr5JMsUQxQKjvPRRIVuw+xk7d4JSDz+BLwaoGjb4X5rbeqOt2hRePYgJMvGxk67rZmog==" hashValue="3Y8iCa6GKHqxiWpAfZ5atijfEsMMPdlvG1Fk3WfrLONaIzxnVhAc2h4gXbbD3J/DLAsUlGraH0nDsGmvH9qUdw==" algorithmName="SHA-512" password="CC35"/>
  <autoFilter ref="C126:K442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30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89</v>
      </c>
    </row>
    <row r="3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86</v>
      </c>
    </row>
    <row r="4" ht="24.96" customHeight="1">
      <c r="B4" s="19"/>
      <c r="D4" s="134" t="s">
        <v>90</v>
      </c>
      <c r="L4" s="19"/>
      <c r="M4" s="135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36" t="s">
        <v>16</v>
      </c>
      <c r="L6" s="19"/>
    </row>
    <row r="7" ht="16.5" customHeight="1">
      <c r="B7" s="19"/>
      <c r="E7" s="137" t="str">
        <f>'Rekapitulace stavby'!K6</f>
        <v>Třeboň - Lázně Aurora</v>
      </c>
      <c r="F7" s="136"/>
      <c r="G7" s="136"/>
      <c r="H7" s="136"/>
      <c r="L7" s="19"/>
    </row>
    <row r="8" s="1" customFormat="1" ht="12" customHeight="1">
      <c r="B8" s="42"/>
      <c r="D8" s="136" t="s">
        <v>91</v>
      </c>
      <c r="I8" s="138"/>
      <c r="L8" s="42"/>
    </row>
    <row r="9" s="1" customFormat="1" ht="36.96" customHeight="1">
      <c r="B9" s="42"/>
      <c r="E9" s="139" t="s">
        <v>911</v>
      </c>
      <c r="F9" s="1"/>
      <c r="G9" s="1"/>
      <c r="H9" s="1"/>
      <c r="I9" s="138"/>
      <c r="L9" s="42"/>
    </row>
    <row r="10" s="1" customFormat="1">
      <c r="B10" s="42"/>
      <c r="I10" s="138"/>
      <c r="L10" s="42"/>
    </row>
    <row r="11" s="1" customFormat="1" ht="12" customHeight="1">
      <c r="B11" s="42"/>
      <c r="D11" s="136" t="s">
        <v>18</v>
      </c>
      <c r="F11" s="140" t="s">
        <v>21</v>
      </c>
      <c r="I11" s="141" t="s">
        <v>19</v>
      </c>
      <c r="J11" s="140" t="s">
        <v>1</v>
      </c>
      <c r="L11" s="42"/>
    </row>
    <row r="12" s="1" customFormat="1" ht="12" customHeight="1">
      <c r="B12" s="42"/>
      <c r="D12" s="136" t="s">
        <v>20</v>
      </c>
      <c r="F12" s="140" t="s">
        <v>21</v>
      </c>
      <c r="I12" s="141" t="s">
        <v>22</v>
      </c>
      <c r="J12" s="142" t="str">
        <f>'Rekapitulace stavby'!AN8</f>
        <v>13. 3. 2021</v>
      </c>
      <c r="L12" s="42"/>
    </row>
    <row r="13" s="1" customFormat="1" ht="10.8" customHeight="1">
      <c r="B13" s="42"/>
      <c r="I13" s="138"/>
      <c r="L13" s="42"/>
    </row>
    <row r="14" s="1" customFormat="1" ht="12" customHeight="1">
      <c r="B14" s="42"/>
      <c r="D14" s="136" t="s">
        <v>24</v>
      </c>
      <c r="I14" s="141" t="s">
        <v>25</v>
      </c>
      <c r="J14" s="140" t="s">
        <v>1</v>
      </c>
      <c r="L14" s="42"/>
    </row>
    <row r="15" s="1" customFormat="1" ht="18" customHeight="1">
      <c r="B15" s="42"/>
      <c r="E15" s="140" t="s">
        <v>26</v>
      </c>
      <c r="I15" s="141" t="s">
        <v>27</v>
      </c>
      <c r="J15" s="140" t="s">
        <v>1</v>
      </c>
      <c r="L15" s="42"/>
    </row>
    <row r="16" s="1" customFormat="1" ht="6.96" customHeight="1">
      <c r="B16" s="42"/>
      <c r="I16" s="138"/>
      <c r="L16" s="42"/>
    </row>
    <row r="17" s="1" customFormat="1" ht="12" customHeight="1">
      <c r="B17" s="42"/>
      <c r="D17" s="136" t="s">
        <v>28</v>
      </c>
      <c r="I17" s="141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40"/>
      <c r="G18" s="140"/>
      <c r="H18" s="140"/>
      <c r="I18" s="141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8"/>
      <c r="L19" s="42"/>
    </row>
    <row r="20" s="1" customFormat="1" ht="12" customHeight="1">
      <c r="B20" s="42"/>
      <c r="D20" s="136" t="s">
        <v>30</v>
      </c>
      <c r="I20" s="141" t="s">
        <v>25</v>
      </c>
      <c r="J20" s="140" t="s">
        <v>1</v>
      </c>
      <c r="L20" s="42"/>
    </row>
    <row r="21" s="1" customFormat="1" ht="18" customHeight="1">
      <c r="B21" s="42"/>
      <c r="E21" s="140" t="s">
        <v>21</v>
      </c>
      <c r="I21" s="141" t="s">
        <v>27</v>
      </c>
      <c r="J21" s="140" t="s">
        <v>1</v>
      </c>
      <c r="L21" s="42"/>
    </row>
    <row r="22" s="1" customFormat="1" ht="6.96" customHeight="1">
      <c r="B22" s="42"/>
      <c r="I22" s="138"/>
      <c r="L22" s="42"/>
    </row>
    <row r="23" s="1" customFormat="1" ht="12" customHeight="1">
      <c r="B23" s="42"/>
      <c r="D23" s="136" t="s">
        <v>32</v>
      </c>
      <c r="I23" s="141" t="s">
        <v>25</v>
      </c>
      <c r="J23" s="140" t="s">
        <v>1</v>
      </c>
      <c r="L23" s="42"/>
    </row>
    <row r="24" s="1" customFormat="1" ht="18" customHeight="1">
      <c r="B24" s="42"/>
      <c r="E24" s="140" t="s">
        <v>33</v>
      </c>
      <c r="I24" s="141" t="s">
        <v>27</v>
      </c>
      <c r="J24" s="140" t="s">
        <v>1</v>
      </c>
      <c r="L24" s="42"/>
    </row>
    <row r="25" s="1" customFormat="1" ht="6.96" customHeight="1">
      <c r="B25" s="42"/>
      <c r="I25" s="138"/>
      <c r="L25" s="42"/>
    </row>
    <row r="26" s="1" customFormat="1" ht="12" customHeight="1">
      <c r="B26" s="42"/>
      <c r="D26" s="136" t="s">
        <v>34</v>
      </c>
      <c r="I26" s="138"/>
      <c r="L26" s="42"/>
    </row>
    <row r="27" s="7" customFormat="1" ht="127.5" customHeight="1">
      <c r="B27" s="143"/>
      <c r="E27" s="144" t="s">
        <v>93</v>
      </c>
      <c r="F27" s="144"/>
      <c r="G27" s="144"/>
      <c r="H27" s="144"/>
      <c r="I27" s="145"/>
      <c r="L27" s="143"/>
    </row>
    <row r="28" s="1" customFormat="1" ht="6.96" customHeight="1">
      <c r="B28" s="42"/>
      <c r="I28" s="138"/>
      <c r="L28" s="42"/>
    </row>
    <row r="29" s="1" customFormat="1" ht="6.96" customHeight="1">
      <c r="B29" s="42"/>
      <c r="D29" s="77"/>
      <c r="E29" s="77"/>
      <c r="F29" s="77"/>
      <c r="G29" s="77"/>
      <c r="H29" s="77"/>
      <c r="I29" s="146"/>
      <c r="J29" s="77"/>
      <c r="K29" s="77"/>
      <c r="L29" s="42"/>
    </row>
    <row r="30" s="1" customFormat="1" ht="25.44" customHeight="1">
      <c r="B30" s="42"/>
      <c r="D30" s="147" t="s">
        <v>36</v>
      </c>
      <c r="I30" s="138"/>
      <c r="J30" s="148">
        <f>ROUND(J120, 2)</f>
        <v>0</v>
      </c>
      <c r="L30" s="42"/>
    </row>
    <row r="31" s="1" customFormat="1" ht="6.96" customHeight="1">
      <c r="B31" s="42"/>
      <c r="D31" s="77"/>
      <c r="E31" s="77"/>
      <c r="F31" s="77"/>
      <c r="G31" s="77"/>
      <c r="H31" s="77"/>
      <c r="I31" s="146"/>
      <c r="J31" s="77"/>
      <c r="K31" s="77"/>
      <c r="L31" s="42"/>
    </row>
    <row r="32" s="1" customFormat="1" ht="14.4" customHeight="1">
      <c r="B32" s="42"/>
      <c r="F32" s="149" t="s">
        <v>38</v>
      </c>
      <c r="I32" s="150" t="s">
        <v>37</v>
      </c>
      <c r="J32" s="149" t="s">
        <v>39</v>
      </c>
      <c r="L32" s="42"/>
    </row>
    <row r="33" s="1" customFormat="1" ht="14.4" customHeight="1">
      <c r="B33" s="42"/>
      <c r="D33" s="151" t="s">
        <v>40</v>
      </c>
      <c r="E33" s="136" t="s">
        <v>41</v>
      </c>
      <c r="F33" s="152">
        <f>ROUND((SUM(BE120:BE131)),  2)</f>
        <v>0</v>
      </c>
      <c r="I33" s="153">
        <v>0.20999999999999999</v>
      </c>
      <c r="J33" s="152">
        <f>ROUND(((SUM(BE120:BE131))*I33),  2)</f>
        <v>0</v>
      </c>
      <c r="L33" s="42"/>
    </row>
    <row r="34" s="1" customFormat="1" ht="14.4" customHeight="1">
      <c r="B34" s="42"/>
      <c r="E34" s="136" t="s">
        <v>42</v>
      </c>
      <c r="F34" s="152">
        <f>ROUND((SUM(BF120:BF131)),  2)</f>
        <v>0</v>
      </c>
      <c r="I34" s="153">
        <v>0.14999999999999999</v>
      </c>
      <c r="J34" s="152">
        <f>ROUND(((SUM(BF120:BF131))*I34),  2)</f>
        <v>0</v>
      </c>
      <c r="L34" s="42"/>
    </row>
    <row r="35" hidden="1" s="1" customFormat="1" ht="14.4" customHeight="1">
      <c r="B35" s="42"/>
      <c r="E35" s="136" t="s">
        <v>43</v>
      </c>
      <c r="F35" s="152">
        <f>ROUND((SUM(BG120:BG131)),  2)</f>
        <v>0</v>
      </c>
      <c r="I35" s="153">
        <v>0.20999999999999999</v>
      </c>
      <c r="J35" s="152">
        <f>0</f>
        <v>0</v>
      </c>
      <c r="L35" s="42"/>
    </row>
    <row r="36" hidden="1" s="1" customFormat="1" ht="14.4" customHeight="1">
      <c r="B36" s="42"/>
      <c r="E36" s="136" t="s">
        <v>44</v>
      </c>
      <c r="F36" s="152">
        <f>ROUND((SUM(BH120:BH131)),  2)</f>
        <v>0</v>
      </c>
      <c r="I36" s="153">
        <v>0.14999999999999999</v>
      </c>
      <c r="J36" s="152">
        <f>0</f>
        <v>0</v>
      </c>
      <c r="L36" s="42"/>
    </row>
    <row r="37" hidden="1" s="1" customFormat="1" ht="14.4" customHeight="1">
      <c r="B37" s="42"/>
      <c r="E37" s="136" t="s">
        <v>45</v>
      </c>
      <c r="F37" s="152">
        <f>ROUND((SUM(BI120:BI131)),  2)</f>
        <v>0</v>
      </c>
      <c r="I37" s="153">
        <v>0</v>
      </c>
      <c r="J37" s="152">
        <f>0</f>
        <v>0</v>
      </c>
      <c r="L37" s="42"/>
    </row>
    <row r="38" s="1" customFormat="1" ht="6.96" customHeight="1">
      <c r="B38" s="42"/>
      <c r="I38" s="138"/>
      <c r="L38" s="42"/>
    </row>
    <row r="39" s="1" customFormat="1" ht="25.44" customHeight="1"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9"/>
      <c r="J39" s="160">
        <f>SUM(J30:J37)</f>
        <v>0</v>
      </c>
      <c r="K39" s="161"/>
      <c r="L39" s="42"/>
    </row>
    <row r="40" s="1" customFormat="1" ht="14.4" customHeight="1">
      <c r="B40" s="42"/>
      <c r="I40" s="138"/>
      <c r="L40" s="42"/>
    </row>
    <row r="41" ht="14.4" customHeight="1">
      <c r="B41" s="19"/>
      <c r="L41" s="19"/>
    </row>
    <row r="42" ht="14.4" customHeight="1">
      <c r="B42" s="19"/>
      <c r="L42" s="19"/>
    </row>
    <row r="43" ht="14.4" customHeight="1">
      <c r="B43" s="19"/>
      <c r="L43" s="19"/>
    </row>
    <row r="44" ht="14.4" customHeight="1">
      <c r="B44" s="19"/>
      <c r="L44" s="19"/>
    </row>
    <row r="45" ht="14.4" customHeight="1">
      <c r="B45" s="19"/>
      <c r="L45" s="19"/>
    </row>
    <row r="46" ht="14.4" customHeight="1">
      <c r="B46" s="19"/>
      <c r="L46" s="19"/>
    </row>
    <row r="47" ht="14.4" customHeight="1">
      <c r="B47" s="19"/>
      <c r="L47" s="19"/>
    </row>
    <row r="48" ht="14.4" customHeight="1">
      <c r="B48" s="19"/>
      <c r="L48" s="19"/>
    </row>
    <row r="49" ht="14.4" customHeight="1">
      <c r="B49" s="19"/>
      <c r="L49" s="19"/>
    </row>
    <row r="50" s="1" customFormat="1" ht="14.4" customHeight="1">
      <c r="B50" s="42"/>
      <c r="D50" s="162" t="s">
        <v>49</v>
      </c>
      <c r="E50" s="163"/>
      <c r="F50" s="163"/>
      <c r="G50" s="162" t="s">
        <v>50</v>
      </c>
      <c r="H50" s="163"/>
      <c r="I50" s="164"/>
      <c r="J50" s="163"/>
      <c r="K50" s="163"/>
      <c r="L50" s="4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1" customFormat="1">
      <c r="B61" s="42"/>
      <c r="D61" s="165" t="s">
        <v>51</v>
      </c>
      <c r="E61" s="166"/>
      <c r="F61" s="167" t="s">
        <v>52</v>
      </c>
      <c r="G61" s="165" t="s">
        <v>51</v>
      </c>
      <c r="H61" s="166"/>
      <c r="I61" s="168"/>
      <c r="J61" s="169" t="s">
        <v>52</v>
      </c>
      <c r="K61" s="166"/>
      <c r="L61" s="42"/>
    </row>
    <row r="62">
      <c r="B62" s="19"/>
      <c r="L62" s="19"/>
    </row>
    <row r="63">
      <c r="B63" s="19"/>
      <c r="L63" s="19"/>
    </row>
    <row r="64">
      <c r="B64" s="19"/>
      <c r="L64" s="19"/>
    </row>
    <row r="65" s="1" customFormat="1">
      <c r="B65" s="42"/>
      <c r="D65" s="162" t="s">
        <v>53</v>
      </c>
      <c r="E65" s="163"/>
      <c r="F65" s="163"/>
      <c r="G65" s="162" t="s">
        <v>54</v>
      </c>
      <c r="H65" s="163"/>
      <c r="I65" s="164"/>
      <c r="J65" s="163"/>
      <c r="K65" s="163"/>
      <c r="L65" s="42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1" customFormat="1">
      <c r="B76" s="42"/>
      <c r="D76" s="165" t="s">
        <v>51</v>
      </c>
      <c r="E76" s="166"/>
      <c r="F76" s="167" t="s">
        <v>52</v>
      </c>
      <c r="G76" s="165" t="s">
        <v>51</v>
      </c>
      <c r="H76" s="166"/>
      <c r="I76" s="168"/>
      <c r="J76" s="169" t="s">
        <v>52</v>
      </c>
      <c r="K76" s="166"/>
      <c r="L76" s="42"/>
    </row>
    <row r="77" s="1" customFormat="1" ht="14.4" customHeight="1">
      <c r="B77" s="170"/>
      <c r="C77" s="171"/>
      <c r="D77" s="171"/>
      <c r="E77" s="171"/>
      <c r="F77" s="171"/>
      <c r="G77" s="171"/>
      <c r="H77" s="171"/>
      <c r="I77" s="172"/>
      <c r="J77" s="171"/>
      <c r="K77" s="171"/>
      <c r="L77" s="42"/>
    </row>
    <row r="81" s="1" customFormat="1" ht="6.96" customHeight="1">
      <c r="B81" s="173"/>
      <c r="C81" s="174"/>
      <c r="D81" s="174"/>
      <c r="E81" s="174"/>
      <c r="F81" s="174"/>
      <c r="G81" s="174"/>
      <c r="H81" s="174"/>
      <c r="I81" s="175"/>
      <c r="J81" s="174"/>
      <c r="K81" s="174"/>
      <c r="L81" s="42"/>
    </row>
    <row r="82" s="1" customFormat="1" ht="24.96" customHeight="1">
      <c r="B82" s="37"/>
      <c r="C82" s="22" t="s">
        <v>94</v>
      </c>
      <c r="D82" s="38"/>
      <c r="E82" s="38"/>
      <c r="F82" s="38"/>
      <c r="G82" s="38"/>
      <c r="H82" s="38"/>
      <c r="I82" s="138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42"/>
    </row>
    <row r="84" s="1" customFormat="1" ht="12" customHeight="1">
      <c r="B84" s="37"/>
      <c r="C84" s="31" t="s">
        <v>16</v>
      </c>
      <c r="D84" s="38"/>
      <c r="E84" s="38"/>
      <c r="F84" s="38"/>
      <c r="G84" s="38"/>
      <c r="H84" s="38"/>
      <c r="I84" s="138"/>
      <c r="J84" s="38"/>
      <c r="K84" s="38"/>
      <c r="L84" s="42"/>
    </row>
    <row r="85" s="1" customFormat="1" ht="16.5" customHeight="1">
      <c r="B85" s="37"/>
      <c r="C85" s="38"/>
      <c r="D85" s="38"/>
      <c r="E85" s="176" t="str">
        <f>E7</f>
        <v>Třeboň - Lázně Aurora</v>
      </c>
      <c r="F85" s="31"/>
      <c r="G85" s="31"/>
      <c r="H85" s="31"/>
      <c r="I85" s="138"/>
      <c r="J85" s="38"/>
      <c r="K85" s="38"/>
      <c r="L85" s="42"/>
    </row>
    <row r="86" s="1" customFormat="1" ht="12" customHeight="1">
      <c r="B86" s="37"/>
      <c r="C86" s="31" t="s">
        <v>91</v>
      </c>
      <c r="D86" s="38"/>
      <c r="E86" s="38"/>
      <c r="F86" s="38"/>
      <c r="G86" s="38"/>
      <c r="H86" s="38"/>
      <c r="I86" s="138"/>
      <c r="J86" s="38"/>
      <c r="K86" s="38"/>
      <c r="L86" s="42"/>
    </row>
    <row r="87" s="1" customFormat="1" ht="16.5" customHeight="1">
      <c r="B87" s="37"/>
      <c r="C87" s="38"/>
      <c r="D87" s="38"/>
      <c r="E87" s="70" t="str">
        <f>E9</f>
        <v>VRN-01 - Vedlejší rozpočtové náklady</v>
      </c>
      <c r="F87" s="38"/>
      <c r="G87" s="38"/>
      <c r="H87" s="38"/>
      <c r="I87" s="138"/>
      <c r="J87" s="38"/>
      <c r="K87" s="38"/>
      <c r="L87" s="42"/>
    </row>
    <row r="88" s="1" customFormat="1" ht="6.96" customHeight="1"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42"/>
    </row>
    <row r="89" s="1" customFormat="1" ht="12" customHeight="1">
      <c r="B89" s="37"/>
      <c r="C89" s="31" t="s">
        <v>20</v>
      </c>
      <c r="D89" s="38"/>
      <c r="E89" s="38"/>
      <c r="F89" s="26" t="str">
        <f>F12</f>
        <v xml:space="preserve"> </v>
      </c>
      <c r="G89" s="38"/>
      <c r="H89" s="38"/>
      <c r="I89" s="141" t="s">
        <v>22</v>
      </c>
      <c r="J89" s="73" t="str">
        <f>IF(J12="","",J12)</f>
        <v>13. 3. 2021</v>
      </c>
      <c r="K89" s="38"/>
      <c r="L89" s="42"/>
    </row>
    <row r="90" s="1" customFormat="1" ht="6.96" customHeight="1"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42"/>
    </row>
    <row r="91" s="1" customFormat="1" ht="15.15" customHeight="1">
      <c r="B91" s="37"/>
      <c r="C91" s="31" t="s">
        <v>24</v>
      </c>
      <c r="D91" s="38"/>
      <c r="E91" s="38"/>
      <c r="F91" s="26" t="str">
        <f>E15</f>
        <v>Slatinné lázn+ Třeboň s.r.o.</v>
      </c>
      <c r="G91" s="38"/>
      <c r="H91" s="38"/>
      <c r="I91" s="141" t="s">
        <v>30</v>
      </c>
      <c r="J91" s="35" t="str">
        <f>E21</f>
        <v xml:space="preserve"> </v>
      </c>
      <c r="K91" s="38"/>
      <c r="L91" s="42"/>
    </row>
    <row r="92" s="1" customFormat="1" ht="43.05" customHeight="1">
      <c r="B92" s="37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141" t="s">
        <v>32</v>
      </c>
      <c r="J92" s="35" t="str">
        <f>E24</f>
        <v>Vít Včeliš, vitvcelis@seznam.cz, 724 538 658</v>
      </c>
      <c r="K92" s="38"/>
      <c r="L92" s="42"/>
    </row>
    <row r="93" s="1" customFormat="1" ht="10.32" customHeight="1"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42"/>
    </row>
    <row r="94" s="1" customFormat="1" ht="29.28" customHeight="1">
      <c r="B94" s="37"/>
      <c r="C94" s="177" t="s">
        <v>95</v>
      </c>
      <c r="D94" s="178"/>
      <c r="E94" s="178"/>
      <c r="F94" s="178"/>
      <c r="G94" s="178"/>
      <c r="H94" s="178"/>
      <c r="I94" s="179"/>
      <c r="J94" s="180" t="s">
        <v>96</v>
      </c>
      <c r="K94" s="178"/>
      <c r="L94" s="42"/>
    </row>
    <row r="95" s="1" customFormat="1" ht="10.32" customHeight="1"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42"/>
    </row>
    <row r="96" s="1" customFormat="1" ht="22.8" customHeight="1">
      <c r="B96" s="37"/>
      <c r="C96" s="181" t="s">
        <v>97</v>
      </c>
      <c r="D96" s="38"/>
      <c r="E96" s="38"/>
      <c r="F96" s="38"/>
      <c r="G96" s="38"/>
      <c r="H96" s="38"/>
      <c r="I96" s="138"/>
      <c r="J96" s="104">
        <f>J120</f>
        <v>0</v>
      </c>
      <c r="K96" s="38"/>
      <c r="L96" s="42"/>
      <c r="AU96" s="16" t="s">
        <v>98</v>
      </c>
    </row>
    <row r="97" s="8" customFormat="1" ht="24.96" customHeight="1">
      <c r="B97" s="182"/>
      <c r="C97" s="183"/>
      <c r="D97" s="184" t="s">
        <v>912</v>
      </c>
      <c r="E97" s="185"/>
      <c r="F97" s="185"/>
      <c r="G97" s="185"/>
      <c r="H97" s="185"/>
      <c r="I97" s="186"/>
      <c r="J97" s="187">
        <f>J121</f>
        <v>0</v>
      </c>
      <c r="K97" s="183"/>
      <c r="L97" s="188"/>
    </row>
    <row r="98" s="9" customFormat="1" ht="19.92" customHeight="1">
      <c r="B98" s="189"/>
      <c r="C98" s="190"/>
      <c r="D98" s="191" t="s">
        <v>913</v>
      </c>
      <c r="E98" s="192"/>
      <c r="F98" s="192"/>
      <c r="G98" s="192"/>
      <c r="H98" s="192"/>
      <c r="I98" s="193"/>
      <c r="J98" s="194">
        <f>J122</f>
        <v>0</v>
      </c>
      <c r="K98" s="190"/>
      <c r="L98" s="195"/>
    </row>
    <row r="99" s="9" customFormat="1" ht="19.92" customHeight="1">
      <c r="B99" s="189"/>
      <c r="C99" s="190"/>
      <c r="D99" s="191" t="s">
        <v>914</v>
      </c>
      <c r="E99" s="192"/>
      <c r="F99" s="192"/>
      <c r="G99" s="192"/>
      <c r="H99" s="192"/>
      <c r="I99" s="193"/>
      <c r="J99" s="194">
        <f>J124</f>
        <v>0</v>
      </c>
      <c r="K99" s="190"/>
      <c r="L99" s="195"/>
    </row>
    <row r="100" s="9" customFormat="1" ht="19.92" customHeight="1">
      <c r="B100" s="189"/>
      <c r="C100" s="190"/>
      <c r="D100" s="191" t="s">
        <v>915</v>
      </c>
      <c r="E100" s="192"/>
      <c r="F100" s="192"/>
      <c r="G100" s="192"/>
      <c r="H100" s="192"/>
      <c r="I100" s="193"/>
      <c r="J100" s="194">
        <f>J129</f>
        <v>0</v>
      </c>
      <c r="K100" s="190"/>
      <c r="L100" s="195"/>
    </row>
    <row r="101" s="1" customFormat="1" ht="21.84" customHeight="1">
      <c r="B101" s="37"/>
      <c r="C101" s="38"/>
      <c r="D101" s="38"/>
      <c r="E101" s="38"/>
      <c r="F101" s="38"/>
      <c r="G101" s="38"/>
      <c r="H101" s="38"/>
      <c r="I101" s="138"/>
      <c r="J101" s="38"/>
      <c r="K101" s="38"/>
      <c r="L101" s="42"/>
    </row>
    <row r="102" s="1" customFormat="1" ht="6.96" customHeight="1">
      <c r="B102" s="60"/>
      <c r="C102" s="61"/>
      <c r="D102" s="61"/>
      <c r="E102" s="61"/>
      <c r="F102" s="61"/>
      <c r="G102" s="61"/>
      <c r="H102" s="61"/>
      <c r="I102" s="172"/>
      <c r="J102" s="61"/>
      <c r="K102" s="61"/>
      <c r="L102" s="42"/>
    </row>
    <row r="106" s="1" customFormat="1" ht="6.96" customHeight="1">
      <c r="B106" s="62"/>
      <c r="C106" s="63"/>
      <c r="D106" s="63"/>
      <c r="E106" s="63"/>
      <c r="F106" s="63"/>
      <c r="G106" s="63"/>
      <c r="H106" s="63"/>
      <c r="I106" s="175"/>
      <c r="J106" s="63"/>
      <c r="K106" s="63"/>
      <c r="L106" s="42"/>
    </row>
    <row r="107" s="1" customFormat="1" ht="24.96" customHeight="1">
      <c r="B107" s="37"/>
      <c r="C107" s="22" t="s">
        <v>110</v>
      </c>
      <c r="D107" s="38"/>
      <c r="E107" s="38"/>
      <c r="F107" s="38"/>
      <c r="G107" s="38"/>
      <c r="H107" s="38"/>
      <c r="I107" s="138"/>
      <c r="J107" s="38"/>
      <c r="K107" s="38"/>
      <c r="L107" s="42"/>
    </row>
    <row r="108" s="1" customFormat="1" ht="6.96" customHeight="1">
      <c r="B108" s="37"/>
      <c r="C108" s="38"/>
      <c r="D108" s="38"/>
      <c r="E108" s="38"/>
      <c r="F108" s="38"/>
      <c r="G108" s="38"/>
      <c r="H108" s="38"/>
      <c r="I108" s="138"/>
      <c r="J108" s="38"/>
      <c r="K108" s="38"/>
      <c r="L108" s="42"/>
    </row>
    <row r="109" s="1" customFormat="1" ht="12" customHeight="1">
      <c r="B109" s="37"/>
      <c r="C109" s="31" t="s">
        <v>16</v>
      </c>
      <c r="D109" s="38"/>
      <c r="E109" s="38"/>
      <c r="F109" s="38"/>
      <c r="G109" s="38"/>
      <c r="H109" s="38"/>
      <c r="I109" s="138"/>
      <c r="J109" s="38"/>
      <c r="K109" s="38"/>
      <c r="L109" s="42"/>
    </row>
    <row r="110" s="1" customFormat="1" ht="16.5" customHeight="1">
      <c r="B110" s="37"/>
      <c r="C110" s="38"/>
      <c r="D110" s="38"/>
      <c r="E110" s="176" t="str">
        <f>E7</f>
        <v>Třeboň - Lázně Aurora</v>
      </c>
      <c r="F110" s="31"/>
      <c r="G110" s="31"/>
      <c r="H110" s="31"/>
      <c r="I110" s="138"/>
      <c r="J110" s="38"/>
      <c r="K110" s="38"/>
      <c r="L110" s="42"/>
    </row>
    <row r="111" s="1" customFormat="1" ht="12" customHeight="1">
      <c r="B111" s="37"/>
      <c r="C111" s="31" t="s">
        <v>91</v>
      </c>
      <c r="D111" s="38"/>
      <c r="E111" s="38"/>
      <c r="F111" s="38"/>
      <c r="G111" s="38"/>
      <c r="H111" s="38"/>
      <c r="I111" s="138"/>
      <c r="J111" s="38"/>
      <c r="K111" s="38"/>
      <c r="L111" s="42"/>
    </row>
    <row r="112" s="1" customFormat="1" ht="16.5" customHeight="1">
      <c r="B112" s="37"/>
      <c r="C112" s="38"/>
      <c r="D112" s="38"/>
      <c r="E112" s="70" t="str">
        <f>E9</f>
        <v>VRN-01 - Vedlejší rozpočtové náklady</v>
      </c>
      <c r="F112" s="38"/>
      <c r="G112" s="38"/>
      <c r="H112" s="38"/>
      <c r="I112" s="138"/>
      <c r="J112" s="38"/>
      <c r="K112" s="38"/>
      <c r="L112" s="42"/>
    </row>
    <row r="113" s="1" customFormat="1" ht="6.96" customHeight="1">
      <c r="B113" s="37"/>
      <c r="C113" s="38"/>
      <c r="D113" s="38"/>
      <c r="E113" s="38"/>
      <c r="F113" s="38"/>
      <c r="G113" s="38"/>
      <c r="H113" s="38"/>
      <c r="I113" s="138"/>
      <c r="J113" s="38"/>
      <c r="K113" s="38"/>
      <c r="L113" s="42"/>
    </row>
    <row r="114" s="1" customFormat="1" ht="12" customHeight="1">
      <c r="B114" s="37"/>
      <c r="C114" s="31" t="s">
        <v>20</v>
      </c>
      <c r="D114" s="38"/>
      <c r="E114" s="38"/>
      <c r="F114" s="26" t="str">
        <f>F12</f>
        <v xml:space="preserve"> </v>
      </c>
      <c r="G114" s="38"/>
      <c r="H114" s="38"/>
      <c r="I114" s="141" t="s">
        <v>22</v>
      </c>
      <c r="J114" s="73" t="str">
        <f>IF(J12="","",J12)</f>
        <v>13. 3. 2021</v>
      </c>
      <c r="K114" s="38"/>
      <c r="L114" s="42"/>
    </row>
    <row r="115" s="1" customFormat="1" ht="6.96" customHeight="1">
      <c r="B115" s="37"/>
      <c r="C115" s="38"/>
      <c r="D115" s="38"/>
      <c r="E115" s="38"/>
      <c r="F115" s="38"/>
      <c r="G115" s="38"/>
      <c r="H115" s="38"/>
      <c r="I115" s="138"/>
      <c r="J115" s="38"/>
      <c r="K115" s="38"/>
      <c r="L115" s="42"/>
    </row>
    <row r="116" s="1" customFormat="1" ht="15.15" customHeight="1">
      <c r="B116" s="37"/>
      <c r="C116" s="31" t="s">
        <v>24</v>
      </c>
      <c r="D116" s="38"/>
      <c r="E116" s="38"/>
      <c r="F116" s="26" t="str">
        <f>E15</f>
        <v>Slatinné lázn+ Třeboň s.r.o.</v>
      </c>
      <c r="G116" s="38"/>
      <c r="H116" s="38"/>
      <c r="I116" s="141" t="s">
        <v>30</v>
      </c>
      <c r="J116" s="35" t="str">
        <f>E21</f>
        <v xml:space="preserve"> </v>
      </c>
      <c r="K116" s="38"/>
      <c r="L116" s="42"/>
    </row>
    <row r="117" s="1" customFormat="1" ht="43.05" customHeight="1">
      <c r="B117" s="37"/>
      <c r="C117" s="31" t="s">
        <v>28</v>
      </c>
      <c r="D117" s="38"/>
      <c r="E117" s="38"/>
      <c r="F117" s="26" t="str">
        <f>IF(E18="","",E18)</f>
        <v>Vyplň údaj</v>
      </c>
      <c r="G117" s="38"/>
      <c r="H117" s="38"/>
      <c r="I117" s="141" t="s">
        <v>32</v>
      </c>
      <c r="J117" s="35" t="str">
        <f>E24</f>
        <v>Vít Včeliš, vitvcelis@seznam.cz, 724 538 658</v>
      </c>
      <c r="K117" s="38"/>
      <c r="L117" s="42"/>
    </row>
    <row r="118" s="1" customFormat="1" ht="10.32" customHeight="1">
      <c r="B118" s="37"/>
      <c r="C118" s="38"/>
      <c r="D118" s="38"/>
      <c r="E118" s="38"/>
      <c r="F118" s="38"/>
      <c r="G118" s="38"/>
      <c r="H118" s="38"/>
      <c r="I118" s="138"/>
      <c r="J118" s="38"/>
      <c r="K118" s="38"/>
      <c r="L118" s="42"/>
    </row>
    <row r="119" s="10" customFormat="1" ht="29.28" customHeight="1">
      <c r="B119" s="196"/>
      <c r="C119" s="197" t="s">
        <v>111</v>
      </c>
      <c r="D119" s="198" t="s">
        <v>61</v>
      </c>
      <c r="E119" s="198" t="s">
        <v>57</v>
      </c>
      <c r="F119" s="198" t="s">
        <v>58</v>
      </c>
      <c r="G119" s="198" t="s">
        <v>112</v>
      </c>
      <c r="H119" s="198" t="s">
        <v>113</v>
      </c>
      <c r="I119" s="199" t="s">
        <v>114</v>
      </c>
      <c r="J119" s="200" t="s">
        <v>96</v>
      </c>
      <c r="K119" s="201" t="s">
        <v>115</v>
      </c>
      <c r="L119" s="202"/>
      <c r="M119" s="94" t="s">
        <v>1</v>
      </c>
      <c r="N119" s="95" t="s">
        <v>40</v>
      </c>
      <c r="O119" s="95" t="s">
        <v>116</v>
      </c>
      <c r="P119" s="95" t="s">
        <v>117</v>
      </c>
      <c r="Q119" s="95" t="s">
        <v>118</v>
      </c>
      <c r="R119" s="95" t="s">
        <v>119</v>
      </c>
      <c r="S119" s="95" t="s">
        <v>120</v>
      </c>
      <c r="T119" s="96" t="s">
        <v>121</v>
      </c>
    </row>
    <row r="120" s="1" customFormat="1" ht="22.8" customHeight="1">
      <c r="B120" s="37"/>
      <c r="C120" s="101" t="s">
        <v>122</v>
      </c>
      <c r="D120" s="38"/>
      <c r="E120" s="38"/>
      <c r="F120" s="38"/>
      <c r="G120" s="38"/>
      <c r="H120" s="38"/>
      <c r="I120" s="138"/>
      <c r="J120" s="203">
        <f>BK120</f>
        <v>0</v>
      </c>
      <c r="K120" s="38"/>
      <c r="L120" s="42"/>
      <c r="M120" s="97"/>
      <c r="N120" s="98"/>
      <c r="O120" s="98"/>
      <c r="P120" s="204">
        <f>P121</f>
        <v>0</v>
      </c>
      <c r="Q120" s="98"/>
      <c r="R120" s="204">
        <f>R121</f>
        <v>0</v>
      </c>
      <c r="S120" s="98"/>
      <c r="T120" s="205">
        <f>T121</f>
        <v>0</v>
      </c>
      <c r="AT120" s="16" t="s">
        <v>75</v>
      </c>
      <c r="AU120" s="16" t="s">
        <v>98</v>
      </c>
      <c r="BK120" s="206">
        <f>BK121</f>
        <v>0</v>
      </c>
    </row>
    <row r="121" s="11" customFormat="1" ht="25.92" customHeight="1">
      <c r="B121" s="207"/>
      <c r="C121" s="208"/>
      <c r="D121" s="209" t="s">
        <v>75</v>
      </c>
      <c r="E121" s="210" t="s">
        <v>916</v>
      </c>
      <c r="F121" s="210" t="s">
        <v>917</v>
      </c>
      <c r="G121" s="208"/>
      <c r="H121" s="208"/>
      <c r="I121" s="211"/>
      <c r="J121" s="212">
        <f>BK121</f>
        <v>0</v>
      </c>
      <c r="K121" s="208"/>
      <c r="L121" s="213"/>
      <c r="M121" s="214"/>
      <c r="N121" s="215"/>
      <c r="O121" s="215"/>
      <c r="P121" s="216">
        <f>P122+P124+P129</f>
        <v>0</v>
      </c>
      <c r="Q121" s="215"/>
      <c r="R121" s="216">
        <f>R122+R124+R129</f>
        <v>0</v>
      </c>
      <c r="S121" s="215"/>
      <c r="T121" s="217">
        <f>T122+T124+T129</f>
        <v>0</v>
      </c>
      <c r="AR121" s="218" t="s">
        <v>153</v>
      </c>
      <c r="AT121" s="219" t="s">
        <v>75</v>
      </c>
      <c r="AU121" s="219" t="s">
        <v>76</v>
      </c>
      <c r="AY121" s="218" t="s">
        <v>125</v>
      </c>
      <c r="BK121" s="220">
        <f>BK122+BK124+BK129</f>
        <v>0</v>
      </c>
    </row>
    <row r="122" s="11" customFormat="1" ht="22.8" customHeight="1">
      <c r="B122" s="207"/>
      <c r="C122" s="208"/>
      <c r="D122" s="209" t="s">
        <v>75</v>
      </c>
      <c r="E122" s="221" t="s">
        <v>918</v>
      </c>
      <c r="F122" s="221" t="s">
        <v>919</v>
      </c>
      <c r="G122" s="208"/>
      <c r="H122" s="208"/>
      <c r="I122" s="211"/>
      <c r="J122" s="222">
        <f>BK122</f>
        <v>0</v>
      </c>
      <c r="K122" s="208"/>
      <c r="L122" s="213"/>
      <c r="M122" s="214"/>
      <c r="N122" s="215"/>
      <c r="O122" s="215"/>
      <c r="P122" s="216">
        <f>P123</f>
        <v>0</v>
      </c>
      <c r="Q122" s="215"/>
      <c r="R122" s="216">
        <f>R123</f>
        <v>0</v>
      </c>
      <c r="S122" s="215"/>
      <c r="T122" s="217">
        <f>T123</f>
        <v>0</v>
      </c>
      <c r="AR122" s="218" t="s">
        <v>153</v>
      </c>
      <c r="AT122" s="219" t="s">
        <v>75</v>
      </c>
      <c r="AU122" s="219" t="s">
        <v>84</v>
      </c>
      <c r="AY122" s="218" t="s">
        <v>125</v>
      </c>
      <c r="BK122" s="220">
        <f>BK123</f>
        <v>0</v>
      </c>
    </row>
    <row r="123" s="1" customFormat="1" ht="16.5" customHeight="1">
      <c r="B123" s="37"/>
      <c r="C123" s="223" t="s">
        <v>84</v>
      </c>
      <c r="D123" s="223" t="s">
        <v>127</v>
      </c>
      <c r="E123" s="224" t="s">
        <v>920</v>
      </c>
      <c r="F123" s="225" t="s">
        <v>921</v>
      </c>
      <c r="G123" s="226" t="s">
        <v>922</v>
      </c>
      <c r="H123" s="227">
        <v>1</v>
      </c>
      <c r="I123" s="228"/>
      <c r="J123" s="229">
        <f>ROUND(I123*H123,2)</f>
        <v>0</v>
      </c>
      <c r="K123" s="225" t="s">
        <v>140</v>
      </c>
      <c r="L123" s="42"/>
      <c r="M123" s="230" t="s">
        <v>1</v>
      </c>
      <c r="N123" s="231" t="s">
        <v>41</v>
      </c>
      <c r="O123" s="85"/>
      <c r="P123" s="232">
        <f>O123*H123</f>
        <v>0</v>
      </c>
      <c r="Q123" s="232">
        <v>0</v>
      </c>
      <c r="R123" s="232">
        <f>Q123*H123</f>
        <v>0</v>
      </c>
      <c r="S123" s="232">
        <v>0</v>
      </c>
      <c r="T123" s="233">
        <f>S123*H123</f>
        <v>0</v>
      </c>
      <c r="AR123" s="234" t="s">
        <v>923</v>
      </c>
      <c r="AT123" s="234" t="s">
        <v>127</v>
      </c>
      <c r="AU123" s="234" t="s">
        <v>86</v>
      </c>
      <c r="AY123" s="16" t="s">
        <v>125</v>
      </c>
      <c r="BE123" s="235">
        <f>IF(N123="základní",J123,0)</f>
        <v>0</v>
      </c>
      <c r="BF123" s="235">
        <f>IF(N123="snížená",J123,0)</f>
        <v>0</v>
      </c>
      <c r="BG123" s="235">
        <f>IF(N123="zákl. přenesená",J123,0)</f>
        <v>0</v>
      </c>
      <c r="BH123" s="235">
        <f>IF(N123="sníž. přenesená",J123,0)</f>
        <v>0</v>
      </c>
      <c r="BI123" s="235">
        <f>IF(N123="nulová",J123,0)</f>
        <v>0</v>
      </c>
      <c r="BJ123" s="16" t="s">
        <v>84</v>
      </c>
      <c r="BK123" s="235">
        <f>ROUND(I123*H123,2)</f>
        <v>0</v>
      </c>
      <c r="BL123" s="16" t="s">
        <v>923</v>
      </c>
      <c r="BM123" s="234" t="s">
        <v>924</v>
      </c>
    </row>
    <row r="124" s="11" customFormat="1" ht="22.8" customHeight="1">
      <c r="B124" s="207"/>
      <c r="C124" s="208"/>
      <c r="D124" s="209" t="s">
        <v>75</v>
      </c>
      <c r="E124" s="221" t="s">
        <v>925</v>
      </c>
      <c r="F124" s="221" t="s">
        <v>926</v>
      </c>
      <c r="G124" s="208"/>
      <c r="H124" s="208"/>
      <c r="I124" s="211"/>
      <c r="J124" s="222">
        <f>BK124</f>
        <v>0</v>
      </c>
      <c r="K124" s="208"/>
      <c r="L124" s="213"/>
      <c r="M124" s="214"/>
      <c r="N124" s="215"/>
      <c r="O124" s="215"/>
      <c r="P124" s="216">
        <f>SUM(P125:P128)</f>
        <v>0</v>
      </c>
      <c r="Q124" s="215"/>
      <c r="R124" s="216">
        <f>SUM(R125:R128)</f>
        <v>0</v>
      </c>
      <c r="S124" s="215"/>
      <c r="T124" s="217">
        <f>SUM(T125:T128)</f>
        <v>0</v>
      </c>
      <c r="AR124" s="218" t="s">
        <v>153</v>
      </c>
      <c r="AT124" s="219" t="s">
        <v>75</v>
      </c>
      <c r="AU124" s="219" t="s">
        <v>84</v>
      </c>
      <c r="AY124" s="218" t="s">
        <v>125</v>
      </c>
      <c r="BK124" s="220">
        <f>SUM(BK125:BK128)</f>
        <v>0</v>
      </c>
    </row>
    <row r="125" s="1" customFormat="1" ht="16.5" customHeight="1">
      <c r="B125" s="37"/>
      <c r="C125" s="223" t="s">
        <v>86</v>
      </c>
      <c r="D125" s="223" t="s">
        <v>127</v>
      </c>
      <c r="E125" s="224" t="s">
        <v>927</v>
      </c>
      <c r="F125" s="225" t="s">
        <v>928</v>
      </c>
      <c r="G125" s="226" t="s">
        <v>922</v>
      </c>
      <c r="H125" s="227">
        <v>1</v>
      </c>
      <c r="I125" s="228"/>
      <c r="J125" s="229">
        <f>ROUND(I125*H125,2)</f>
        <v>0</v>
      </c>
      <c r="K125" s="225" t="s">
        <v>140</v>
      </c>
      <c r="L125" s="42"/>
      <c r="M125" s="230" t="s">
        <v>1</v>
      </c>
      <c r="N125" s="231" t="s">
        <v>41</v>
      </c>
      <c r="O125" s="85"/>
      <c r="P125" s="232">
        <f>O125*H125</f>
        <v>0</v>
      </c>
      <c r="Q125" s="232">
        <v>0</v>
      </c>
      <c r="R125" s="232">
        <f>Q125*H125</f>
        <v>0</v>
      </c>
      <c r="S125" s="232">
        <v>0</v>
      </c>
      <c r="T125" s="233">
        <f>S125*H125</f>
        <v>0</v>
      </c>
      <c r="AR125" s="234" t="s">
        <v>923</v>
      </c>
      <c r="AT125" s="234" t="s">
        <v>127</v>
      </c>
      <c r="AU125" s="234" t="s">
        <v>86</v>
      </c>
      <c r="AY125" s="16" t="s">
        <v>125</v>
      </c>
      <c r="BE125" s="235">
        <f>IF(N125="základní",J125,0)</f>
        <v>0</v>
      </c>
      <c r="BF125" s="235">
        <f>IF(N125="snížená",J125,0)</f>
        <v>0</v>
      </c>
      <c r="BG125" s="235">
        <f>IF(N125="zákl. přenesená",J125,0)</f>
        <v>0</v>
      </c>
      <c r="BH125" s="235">
        <f>IF(N125="sníž. přenesená",J125,0)</f>
        <v>0</v>
      </c>
      <c r="BI125" s="235">
        <f>IF(N125="nulová",J125,0)</f>
        <v>0</v>
      </c>
      <c r="BJ125" s="16" t="s">
        <v>84</v>
      </c>
      <c r="BK125" s="235">
        <f>ROUND(I125*H125,2)</f>
        <v>0</v>
      </c>
      <c r="BL125" s="16" t="s">
        <v>923</v>
      </c>
      <c r="BM125" s="234" t="s">
        <v>929</v>
      </c>
    </row>
    <row r="126" s="1" customFormat="1" ht="16.5" customHeight="1">
      <c r="B126" s="37"/>
      <c r="C126" s="223" t="s">
        <v>143</v>
      </c>
      <c r="D126" s="223" t="s">
        <v>127</v>
      </c>
      <c r="E126" s="224" t="s">
        <v>930</v>
      </c>
      <c r="F126" s="225" t="s">
        <v>931</v>
      </c>
      <c r="G126" s="226" t="s">
        <v>922</v>
      </c>
      <c r="H126" s="227">
        <v>1</v>
      </c>
      <c r="I126" s="228"/>
      <c r="J126" s="229">
        <f>ROUND(I126*H126,2)</f>
        <v>0</v>
      </c>
      <c r="K126" s="225" t="s">
        <v>140</v>
      </c>
      <c r="L126" s="42"/>
      <c r="M126" s="230" t="s">
        <v>1</v>
      </c>
      <c r="N126" s="231" t="s">
        <v>41</v>
      </c>
      <c r="O126" s="85"/>
      <c r="P126" s="232">
        <f>O126*H126</f>
        <v>0</v>
      </c>
      <c r="Q126" s="232">
        <v>0</v>
      </c>
      <c r="R126" s="232">
        <f>Q126*H126</f>
        <v>0</v>
      </c>
      <c r="S126" s="232">
        <v>0</v>
      </c>
      <c r="T126" s="233">
        <f>S126*H126</f>
        <v>0</v>
      </c>
      <c r="AR126" s="234" t="s">
        <v>923</v>
      </c>
      <c r="AT126" s="234" t="s">
        <v>127</v>
      </c>
      <c r="AU126" s="234" t="s">
        <v>86</v>
      </c>
      <c r="AY126" s="16" t="s">
        <v>125</v>
      </c>
      <c r="BE126" s="235">
        <f>IF(N126="základní",J126,0)</f>
        <v>0</v>
      </c>
      <c r="BF126" s="235">
        <f>IF(N126="snížená",J126,0)</f>
        <v>0</v>
      </c>
      <c r="BG126" s="235">
        <f>IF(N126="zákl. přenesená",J126,0)</f>
        <v>0</v>
      </c>
      <c r="BH126" s="235">
        <f>IF(N126="sníž. přenesená",J126,0)</f>
        <v>0</v>
      </c>
      <c r="BI126" s="235">
        <f>IF(N126="nulová",J126,0)</f>
        <v>0</v>
      </c>
      <c r="BJ126" s="16" t="s">
        <v>84</v>
      </c>
      <c r="BK126" s="235">
        <f>ROUND(I126*H126,2)</f>
        <v>0</v>
      </c>
      <c r="BL126" s="16" t="s">
        <v>923</v>
      </c>
      <c r="BM126" s="234" t="s">
        <v>932</v>
      </c>
    </row>
    <row r="127" s="1" customFormat="1" ht="16.5" customHeight="1">
      <c r="B127" s="37"/>
      <c r="C127" s="223" t="s">
        <v>131</v>
      </c>
      <c r="D127" s="223" t="s">
        <v>127</v>
      </c>
      <c r="E127" s="224" t="s">
        <v>933</v>
      </c>
      <c r="F127" s="225" t="s">
        <v>934</v>
      </c>
      <c r="G127" s="226" t="s">
        <v>922</v>
      </c>
      <c r="H127" s="227">
        <v>1</v>
      </c>
      <c r="I127" s="228"/>
      <c r="J127" s="229">
        <f>ROUND(I127*H127,2)</f>
        <v>0</v>
      </c>
      <c r="K127" s="225" t="s">
        <v>140</v>
      </c>
      <c r="L127" s="42"/>
      <c r="M127" s="230" t="s">
        <v>1</v>
      </c>
      <c r="N127" s="231" t="s">
        <v>41</v>
      </c>
      <c r="O127" s="85"/>
      <c r="P127" s="232">
        <f>O127*H127</f>
        <v>0</v>
      </c>
      <c r="Q127" s="232">
        <v>0</v>
      </c>
      <c r="R127" s="232">
        <f>Q127*H127</f>
        <v>0</v>
      </c>
      <c r="S127" s="232">
        <v>0</v>
      </c>
      <c r="T127" s="233">
        <f>S127*H127</f>
        <v>0</v>
      </c>
      <c r="AR127" s="234" t="s">
        <v>923</v>
      </c>
      <c r="AT127" s="234" t="s">
        <v>127</v>
      </c>
      <c r="AU127" s="234" t="s">
        <v>86</v>
      </c>
      <c r="AY127" s="16" t="s">
        <v>125</v>
      </c>
      <c r="BE127" s="235">
        <f>IF(N127="základní",J127,0)</f>
        <v>0</v>
      </c>
      <c r="BF127" s="235">
        <f>IF(N127="snížená",J127,0)</f>
        <v>0</v>
      </c>
      <c r="BG127" s="235">
        <f>IF(N127="zákl. přenesená",J127,0)</f>
        <v>0</v>
      </c>
      <c r="BH127" s="235">
        <f>IF(N127="sníž. přenesená",J127,0)</f>
        <v>0</v>
      </c>
      <c r="BI127" s="235">
        <f>IF(N127="nulová",J127,0)</f>
        <v>0</v>
      </c>
      <c r="BJ127" s="16" t="s">
        <v>84</v>
      </c>
      <c r="BK127" s="235">
        <f>ROUND(I127*H127,2)</f>
        <v>0</v>
      </c>
      <c r="BL127" s="16" t="s">
        <v>923</v>
      </c>
      <c r="BM127" s="234" t="s">
        <v>935</v>
      </c>
    </row>
    <row r="128" s="1" customFormat="1" ht="16.5" customHeight="1">
      <c r="B128" s="37"/>
      <c r="C128" s="223" t="s">
        <v>153</v>
      </c>
      <c r="D128" s="223" t="s">
        <v>127</v>
      </c>
      <c r="E128" s="224" t="s">
        <v>936</v>
      </c>
      <c r="F128" s="225" t="s">
        <v>937</v>
      </c>
      <c r="G128" s="226" t="s">
        <v>922</v>
      </c>
      <c r="H128" s="227">
        <v>1</v>
      </c>
      <c r="I128" s="228"/>
      <c r="J128" s="229">
        <f>ROUND(I128*H128,2)</f>
        <v>0</v>
      </c>
      <c r="K128" s="225" t="s">
        <v>140</v>
      </c>
      <c r="L128" s="42"/>
      <c r="M128" s="230" t="s">
        <v>1</v>
      </c>
      <c r="N128" s="231" t="s">
        <v>41</v>
      </c>
      <c r="O128" s="85"/>
      <c r="P128" s="232">
        <f>O128*H128</f>
        <v>0</v>
      </c>
      <c r="Q128" s="232">
        <v>0</v>
      </c>
      <c r="R128" s="232">
        <f>Q128*H128</f>
        <v>0</v>
      </c>
      <c r="S128" s="232">
        <v>0</v>
      </c>
      <c r="T128" s="233">
        <f>S128*H128</f>
        <v>0</v>
      </c>
      <c r="AR128" s="234" t="s">
        <v>923</v>
      </c>
      <c r="AT128" s="234" t="s">
        <v>127</v>
      </c>
      <c r="AU128" s="234" t="s">
        <v>86</v>
      </c>
      <c r="AY128" s="16" t="s">
        <v>125</v>
      </c>
      <c r="BE128" s="235">
        <f>IF(N128="základní",J128,0)</f>
        <v>0</v>
      </c>
      <c r="BF128" s="235">
        <f>IF(N128="snížená",J128,0)</f>
        <v>0</v>
      </c>
      <c r="BG128" s="235">
        <f>IF(N128="zákl. přenesená",J128,0)</f>
        <v>0</v>
      </c>
      <c r="BH128" s="235">
        <f>IF(N128="sníž. přenesená",J128,0)</f>
        <v>0</v>
      </c>
      <c r="BI128" s="235">
        <f>IF(N128="nulová",J128,0)</f>
        <v>0</v>
      </c>
      <c r="BJ128" s="16" t="s">
        <v>84</v>
      </c>
      <c r="BK128" s="235">
        <f>ROUND(I128*H128,2)</f>
        <v>0</v>
      </c>
      <c r="BL128" s="16" t="s">
        <v>923</v>
      </c>
      <c r="BM128" s="234" t="s">
        <v>938</v>
      </c>
    </row>
    <row r="129" s="11" customFormat="1" ht="22.8" customHeight="1">
      <c r="B129" s="207"/>
      <c r="C129" s="208"/>
      <c r="D129" s="209" t="s">
        <v>75</v>
      </c>
      <c r="E129" s="221" t="s">
        <v>939</v>
      </c>
      <c r="F129" s="221" t="s">
        <v>940</v>
      </c>
      <c r="G129" s="208"/>
      <c r="H129" s="208"/>
      <c r="I129" s="211"/>
      <c r="J129" s="222">
        <f>BK129</f>
        <v>0</v>
      </c>
      <c r="K129" s="208"/>
      <c r="L129" s="213"/>
      <c r="M129" s="214"/>
      <c r="N129" s="215"/>
      <c r="O129" s="215"/>
      <c r="P129" s="216">
        <f>SUM(P130:P131)</f>
        <v>0</v>
      </c>
      <c r="Q129" s="215"/>
      <c r="R129" s="216">
        <f>SUM(R130:R131)</f>
        <v>0</v>
      </c>
      <c r="S129" s="215"/>
      <c r="T129" s="217">
        <f>SUM(T130:T131)</f>
        <v>0</v>
      </c>
      <c r="AR129" s="218" t="s">
        <v>153</v>
      </c>
      <c r="AT129" s="219" t="s">
        <v>75</v>
      </c>
      <c r="AU129" s="219" t="s">
        <v>84</v>
      </c>
      <c r="AY129" s="218" t="s">
        <v>125</v>
      </c>
      <c r="BK129" s="220">
        <f>SUM(BK130:BK131)</f>
        <v>0</v>
      </c>
    </row>
    <row r="130" s="1" customFormat="1" ht="16.5" customHeight="1">
      <c r="B130" s="37"/>
      <c r="C130" s="223" t="s">
        <v>157</v>
      </c>
      <c r="D130" s="223" t="s">
        <v>127</v>
      </c>
      <c r="E130" s="224" t="s">
        <v>941</v>
      </c>
      <c r="F130" s="225" t="s">
        <v>942</v>
      </c>
      <c r="G130" s="226" t="s">
        <v>922</v>
      </c>
      <c r="H130" s="227">
        <v>1</v>
      </c>
      <c r="I130" s="228"/>
      <c r="J130" s="229">
        <f>ROUND(I130*H130,2)</f>
        <v>0</v>
      </c>
      <c r="K130" s="225" t="s">
        <v>140</v>
      </c>
      <c r="L130" s="42"/>
      <c r="M130" s="230" t="s">
        <v>1</v>
      </c>
      <c r="N130" s="231" t="s">
        <v>41</v>
      </c>
      <c r="O130" s="85"/>
      <c r="P130" s="232">
        <f>O130*H130</f>
        <v>0</v>
      </c>
      <c r="Q130" s="232">
        <v>0</v>
      </c>
      <c r="R130" s="232">
        <f>Q130*H130</f>
        <v>0</v>
      </c>
      <c r="S130" s="232">
        <v>0</v>
      </c>
      <c r="T130" s="233">
        <f>S130*H130</f>
        <v>0</v>
      </c>
      <c r="AR130" s="234" t="s">
        <v>923</v>
      </c>
      <c r="AT130" s="234" t="s">
        <v>127</v>
      </c>
      <c r="AU130" s="234" t="s">
        <v>86</v>
      </c>
      <c r="AY130" s="16" t="s">
        <v>125</v>
      </c>
      <c r="BE130" s="235">
        <f>IF(N130="základní",J130,0)</f>
        <v>0</v>
      </c>
      <c r="BF130" s="235">
        <f>IF(N130="snížená",J130,0)</f>
        <v>0</v>
      </c>
      <c r="BG130" s="235">
        <f>IF(N130="zákl. přenesená",J130,0)</f>
        <v>0</v>
      </c>
      <c r="BH130" s="235">
        <f>IF(N130="sníž. přenesená",J130,0)</f>
        <v>0</v>
      </c>
      <c r="BI130" s="235">
        <f>IF(N130="nulová",J130,0)</f>
        <v>0</v>
      </c>
      <c r="BJ130" s="16" t="s">
        <v>84</v>
      </c>
      <c r="BK130" s="235">
        <f>ROUND(I130*H130,2)</f>
        <v>0</v>
      </c>
      <c r="BL130" s="16" t="s">
        <v>923</v>
      </c>
      <c r="BM130" s="234" t="s">
        <v>943</v>
      </c>
    </row>
    <row r="131" s="12" customFormat="1">
      <c r="B131" s="236"/>
      <c r="C131" s="237"/>
      <c r="D131" s="238" t="s">
        <v>133</v>
      </c>
      <c r="E131" s="239" t="s">
        <v>1</v>
      </c>
      <c r="F131" s="240" t="s">
        <v>944</v>
      </c>
      <c r="G131" s="237"/>
      <c r="H131" s="241">
        <v>1</v>
      </c>
      <c r="I131" s="242"/>
      <c r="J131" s="237"/>
      <c r="K131" s="237"/>
      <c r="L131" s="243"/>
      <c r="M131" s="285"/>
      <c r="N131" s="286"/>
      <c r="O131" s="286"/>
      <c r="P131" s="286"/>
      <c r="Q131" s="286"/>
      <c r="R131" s="286"/>
      <c r="S131" s="286"/>
      <c r="T131" s="287"/>
      <c r="AT131" s="247" t="s">
        <v>133</v>
      </c>
      <c r="AU131" s="247" t="s">
        <v>86</v>
      </c>
      <c r="AV131" s="12" t="s">
        <v>86</v>
      </c>
      <c r="AW131" s="12" t="s">
        <v>31</v>
      </c>
      <c r="AX131" s="12" t="s">
        <v>84</v>
      </c>
      <c r="AY131" s="247" t="s">
        <v>125</v>
      </c>
    </row>
    <row r="132" s="1" customFormat="1" ht="6.96" customHeight="1">
      <c r="B132" s="60"/>
      <c r="C132" s="61"/>
      <c r="D132" s="61"/>
      <c r="E132" s="61"/>
      <c r="F132" s="61"/>
      <c r="G132" s="61"/>
      <c r="H132" s="61"/>
      <c r="I132" s="172"/>
      <c r="J132" s="61"/>
      <c r="K132" s="61"/>
      <c r="L132" s="42"/>
    </row>
  </sheetData>
  <sheetProtection sheet="1" autoFilter="0" formatColumns="0" formatRows="0" objects="1" scenarios="1" spinCount="100000" saltValue="NiYFUxF37nMe+DcOk8TAkbtKGrU3MMGuPu3VYAo/Mz57BFwtCiVrpx6/B7DX0YOeRhYdDkKVuCmZJ+KHHOeAmA==" hashValue="ebTeDfwdbv4bYGrR6qZ/te8N/amKU67CfB5lxzIy7QDPwb0PeMUIdkQCv0iwPgZO6iBqvb2T3h/iYgR2H5FYwA==" algorithmName="SHA-512" password="CC35"/>
  <autoFilter ref="C119:K13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Ryngl</dc:creator>
  <cp:lastModifiedBy>Tomáš Ryngl</cp:lastModifiedBy>
  <dcterms:created xsi:type="dcterms:W3CDTF">2021-05-27T06:08:32Z</dcterms:created>
  <dcterms:modified xsi:type="dcterms:W3CDTF">2021-05-27T06:08:37Z</dcterms:modified>
</cp:coreProperties>
</file>